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7755" firstSheet="6" activeTab="9"/>
  </bookViews>
  <sheets>
    <sheet name="1. сведен" sheetId="8" r:id="rId1"/>
    <sheet name="2.финан сост" sheetId="9" r:id="rId2"/>
    <sheet name="3. поступ выплата 2018  " sheetId="16" r:id="rId3"/>
    <sheet name="3. поступ выплата 2019" sheetId="32" r:id="rId4"/>
    <sheet name="3. поступ выплата 2020" sheetId="33" r:id="rId5"/>
    <sheet name="3.1" sheetId="3" r:id="rId6"/>
    <sheet name="4 5" sheetId="4" r:id="rId7"/>
    <sheet name="6 аналитик2017" sheetId="23" r:id="rId8"/>
    <sheet name="прил2 стр1(бюджет)" sheetId="17" r:id="rId9"/>
    <sheet name="прил 2 стр2(бюджет)" sheetId="18" r:id="rId10"/>
    <sheet name="прил2 стр1(внебюджет)" sheetId="30" r:id="rId11"/>
    <sheet name="прил 2 стр2(внебюджет)" sheetId="31" r:id="rId12"/>
    <sheet name="прил 3" sheetId="19" r:id="rId13"/>
  </sheets>
  <definedNames>
    <definedName name="_xlnm.Print_Titles" localSheetId="1">'2.финан сост'!$6:$6</definedName>
    <definedName name="_xlnm.Print_Area" localSheetId="0">'1. сведен'!$A$1:$DC$48</definedName>
    <definedName name="_xlnm.Print_Area" localSheetId="1">'2.финан сост'!$A$1:$DD$84</definedName>
    <definedName name="_xlnm.Print_Area" localSheetId="5">'3.1'!$A$1:$L$14</definedName>
    <definedName name="_xlnm.Print_Area" localSheetId="9">'прил 2 стр2(бюджет)'!$A$1:$DA$160</definedName>
    <definedName name="_xlnm.Print_Area" localSheetId="11">'прил 2 стр2(внебюджет)'!$A$1:$DA$148</definedName>
    <definedName name="_xlnm.Print_Area" localSheetId="12">'прил 3'!$A$1:$FL$61</definedName>
  </definedNames>
  <calcPr calcId="125725"/>
</workbook>
</file>

<file path=xl/calcChain.xml><?xml version="1.0" encoding="utf-8"?>
<calcChain xmlns="http://schemas.openxmlformats.org/spreadsheetml/2006/main">
  <c r="CM23" i="18"/>
  <c r="CM28" l="1"/>
  <c r="EO31" i="17"/>
  <c r="BF26"/>
  <c r="EO25"/>
  <c r="CQ26"/>
  <c r="EO36"/>
  <c r="EO27" l="1"/>
  <c r="CQ27"/>
  <c r="CQ25"/>
  <c r="EO34" l="1"/>
  <c r="D26" i="23"/>
  <c r="E64"/>
  <c r="F64"/>
  <c r="G64"/>
  <c r="H64"/>
  <c r="H56"/>
  <c r="C61"/>
  <c r="D31"/>
  <c r="D84"/>
  <c r="D64"/>
  <c r="C53"/>
  <c r="D45"/>
  <c r="C54"/>
  <c r="D17"/>
  <c r="D14"/>
  <c r="D64" i="33"/>
  <c r="E55"/>
  <c r="D55" s="1"/>
  <c r="I51"/>
  <c r="H51"/>
  <c r="G51"/>
  <c r="F51"/>
  <c r="E51"/>
  <c r="D50"/>
  <c r="D49"/>
  <c r="D48"/>
  <c r="D47"/>
  <c r="D46"/>
  <c r="D44" s="1"/>
  <c r="I44"/>
  <c r="H44"/>
  <c r="F44"/>
  <c r="E44"/>
  <c r="D42"/>
  <c r="H40"/>
  <c r="F40"/>
  <c r="F33" s="1"/>
  <c r="E40"/>
  <c r="D40"/>
  <c r="E39"/>
  <c r="D39"/>
  <c r="E37"/>
  <c r="D37"/>
  <c r="D35" s="1"/>
  <c r="I35"/>
  <c r="H35"/>
  <c r="H33" s="1"/>
  <c r="F35"/>
  <c r="E35"/>
  <c r="I33"/>
  <c r="G33"/>
  <c r="G65" s="1"/>
  <c r="E33"/>
  <c r="D23"/>
  <c r="D22"/>
  <c r="D19"/>
  <c r="D18"/>
  <c r="D17"/>
  <c r="I15"/>
  <c r="H15"/>
  <c r="E15"/>
  <c r="D15"/>
  <c r="D9" s="1"/>
  <c r="I9"/>
  <c r="H9"/>
  <c r="F9"/>
  <c r="E9"/>
  <c r="E65" s="1"/>
  <c r="E55" i="32"/>
  <c r="D55" s="1"/>
  <c r="D51" s="1"/>
  <c r="D64"/>
  <c r="I51"/>
  <c r="H51"/>
  <c r="G51"/>
  <c r="F51"/>
  <c r="D50"/>
  <c r="D49"/>
  <c r="D48"/>
  <c r="D47"/>
  <c r="D46"/>
  <c r="I44"/>
  <c r="H44"/>
  <c r="F44"/>
  <c r="E44"/>
  <c r="D42"/>
  <c r="H40"/>
  <c r="F40"/>
  <c r="E40"/>
  <c r="D40"/>
  <c r="E39"/>
  <c r="D39" s="1"/>
  <c r="E37"/>
  <c r="D37" s="1"/>
  <c r="I35"/>
  <c r="I33" s="1"/>
  <c r="H35"/>
  <c r="F35"/>
  <c r="G33"/>
  <c r="G65" s="1"/>
  <c r="F33"/>
  <c r="D23"/>
  <c r="D22"/>
  <c r="D19"/>
  <c r="D18"/>
  <c r="D15" s="1"/>
  <c r="D9" s="1"/>
  <c r="D17"/>
  <c r="I15"/>
  <c r="H15"/>
  <c r="E15"/>
  <c r="E9" s="1"/>
  <c r="I9"/>
  <c r="H9"/>
  <c r="F9"/>
  <c r="H44" i="16"/>
  <c r="D48"/>
  <c r="E55"/>
  <c r="E39"/>
  <c r="E37"/>
  <c r="BU49" i="9"/>
  <c r="BU39" s="1"/>
  <c r="BU27"/>
  <c r="BU23"/>
  <c r="BU21"/>
  <c r="BU7"/>
  <c r="CJ148" i="31"/>
  <c r="BX28" i="17"/>
  <c r="BF28"/>
  <c r="AO28"/>
  <c r="CQ31"/>
  <c r="CQ30"/>
  <c r="D51" i="33" l="1"/>
  <c r="D33" s="1"/>
  <c r="D65" s="1"/>
  <c r="I13" i="3"/>
  <c r="D44" i="32"/>
  <c r="H33"/>
  <c r="H65" i="33"/>
  <c r="I65" i="32"/>
  <c r="D35"/>
  <c r="D33" s="1"/>
  <c r="D65" s="1"/>
  <c r="E51"/>
  <c r="F65" i="33"/>
  <c r="I65"/>
  <c r="H13" i="3"/>
  <c r="H65" i="32"/>
  <c r="F65"/>
  <c r="E35"/>
  <c r="E33" s="1"/>
  <c r="E65" s="1"/>
  <c r="EO30" i="17"/>
  <c r="EO29"/>
  <c r="CQ29"/>
  <c r="CQ28" s="1"/>
  <c r="EO26"/>
  <c r="CE59" i="18"/>
  <c r="CJ49"/>
  <c r="CJ47"/>
  <c r="CJ138" i="31"/>
  <c r="CM23"/>
  <c r="CM22" s="1"/>
  <c r="CJ145" i="18"/>
  <c r="CJ147" s="1"/>
  <c r="CJ137"/>
  <c r="CJ140" i="31"/>
  <c r="CJ132"/>
  <c r="CL115"/>
  <c r="CL99"/>
  <c r="CE59"/>
  <c r="CE61" s="1"/>
  <c r="CM34"/>
  <c r="CM31"/>
  <c r="CM28"/>
  <c r="CJ16"/>
  <c r="EO30" i="30"/>
  <c r="CM34" i="18"/>
  <c r="CM31"/>
  <c r="EO28" i="17" l="1"/>
  <c r="EO33" s="1"/>
  <c r="EO37" s="1"/>
  <c r="CM27" i="31"/>
  <c r="CM35" s="1"/>
  <c r="CJ156" i="18"/>
  <c r="CJ155"/>
  <c r="CJ157"/>
  <c r="CJ154"/>
  <c r="CJ153"/>
  <c r="CL97"/>
  <c r="CL99" s="1"/>
  <c r="E44" i="16"/>
  <c r="I44"/>
  <c r="F44"/>
  <c r="EN48" i="19"/>
  <c r="DP48"/>
  <c r="CL114" i="18"/>
  <c r="CL113"/>
  <c r="CJ105"/>
  <c r="CE61"/>
  <c r="CM27"/>
  <c r="CM22"/>
  <c r="CJ14"/>
  <c r="CJ16" s="1"/>
  <c r="CJ160" l="1"/>
  <c r="CL115"/>
  <c r="CM35"/>
  <c r="D76" i="23" l="1"/>
  <c r="C55"/>
  <c r="C70"/>
  <c r="C71"/>
  <c r="C50"/>
  <c r="C51"/>
  <c r="C52"/>
  <c r="C41"/>
  <c r="C42"/>
  <c r="C43"/>
  <c r="C44"/>
  <c r="C38"/>
  <c r="H45"/>
  <c r="C40"/>
  <c r="D55" i="16"/>
  <c r="G13" i="3" s="1"/>
  <c r="D47" i="16"/>
  <c r="D44" s="1"/>
  <c r="D49"/>
  <c r="D50"/>
  <c r="D46"/>
  <c r="D42"/>
  <c r="D40" s="1"/>
  <c r="D39"/>
  <c r="D64"/>
  <c r="D37"/>
  <c r="H15"/>
  <c r="E15"/>
  <c r="E9" s="1"/>
  <c r="G9" i="3" l="1"/>
  <c r="D13"/>
  <c r="D62" i="23"/>
  <c r="D35" i="16"/>
  <c r="E13" i="3"/>
  <c r="F13"/>
  <c r="E11"/>
  <c r="F11"/>
  <c r="D11"/>
  <c r="H9"/>
  <c r="I9"/>
  <c r="J9"/>
  <c r="K9"/>
  <c r="L9"/>
  <c r="C84" i="23"/>
  <c r="C83"/>
  <c r="C82"/>
  <c r="C81"/>
  <c r="C80"/>
  <c r="C79"/>
  <c r="C78"/>
  <c r="C77"/>
  <c r="I76"/>
  <c r="H76"/>
  <c r="G76"/>
  <c r="G62" s="1"/>
  <c r="F76"/>
  <c r="E76"/>
  <c r="E62" s="1"/>
  <c r="C75"/>
  <c r="C74"/>
  <c r="C73"/>
  <c r="C72"/>
  <c r="C69"/>
  <c r="C68"/>
  <c r="C67"/>
  <c r="C66"/>
  <c r="C65"/>
  <c r="I64"/>
  <c r="I62" s="1"/>
  <c r="C64"/>
  <c r="C63"/>
  <c r="F62"/>
  <c r="C60"/>
  <c r="C59"/>
  <c r="C58"/>
  <c r="C57"/>
  <c r="I56"/>
  <c r="G56"/>
  <c r="F56"/>
  <c r="F18" s="1"/>
  <c r="E56"/>
  <c r="D56"/>
  <c r="C56" s="1"/>
  <c r="C49"/>
  <c r="C48"/>
  <c r="C47"/>
  <c r="C46"/>
  <c r="C45"/>
  <c r="C39"/>
  <c r="C37"/>
  <c r="C36"/>
  <c r="C35"/>
  <c r="C34"/>
  <c r="C33"/>
  <c r="C32"/>
  <c r="C31"/>
  <c r="C30"/>
  <c r="C29"/>
  <c r="C28"/>
  <c r="C27"/>
  <c r="C26"/>
  <c r="C25"/>
  <c r="C24"/>
  <c r="C23"/>
  <c r="I22"/>
  <c r="I18" s="1"/>
  <c r="H22"/>
  <c r="H18" s="1"/>
  <c r="G22"/>
  <c r="G18" s="1"/>
  <c r="F22"/>
  <c r="E22"/>
  <c r="E18" s="1"/>
  <c r="D22"/>
  <c r="C21"/>
  <c r="C20"/>
  <c r="C19"/>
  <c r="C17"/>
  <c r="C16"/>
  <c r="C15"/>
  <c r="C14"/>
  <c r="I13"/>
  <c r="I11" s="1"/>
  <c r="H13"/>
  <c r="G13"/>
  <c r="G11" s="1"/>
  <c r="E13"/>
  <c r="D13"/>
  <c r="C12"/>
  <c r="H11"/>
  <c r="E11"/>
  <c r="C10"/>
  <c r="I15" i="16"/>
  <c r="G9" i="23" l="1"/>
  <c r="H62"/>
  <c r="H9" s="1"/>
  <c r="E9" i="3"/>
  <c r="F9"/>
  <c r="C22" i="23"/>
  <c r="D18"/>
  <c r="E9"/>
  <c r="C76"/>
  <c r="F9"/>
  <c r="D9" i="3"/>
  <c r="C13" i="23"/>
  <c r="I9"/>
  <c r="D11"/>
  <c r="C62" l="1"/>
  <c r="D9"/>
  <c r="C18"/>
  <c r="C11"/>
  <c r="C9" l="1"/>
  <c r="E51" i="16"/>
  <c r="F51"/>
  <c r="G51"/>
  <c r="G33" s="1"/>
  <c r="G65" s="1"/>
  <c r="H51"/>
  <c r="I51"/>
  <c r="D51"/>
  <c r="D33" l="1"/>
  <c r="E40"/>
  <c r="H40"/>
  <c r="F40"/>
  <c r="F35"/>
  <c r="E35"/>
  <c r="E33" s="1"/>
  <c r="E65" s="1"/>
  <c r="D23"/>
  <c r="D22"/>
  <c r="D19"/>
  <c r="D18"/>
  <c r="D17"/>
  <c r="I9"/>
  <c r="F9"/>
  <c r="D15" l="1"/>
  <c r="D9" s="1"/>
  <c r="D65" s="1"/>
  <c r="F33"/>
  <c r="F65" s="1"/>
  <c r="H9"/>
  <c r="H35"/>
  <c r="H33" s="1"/>
  <c r="I35"/>
  <c r="I33" s="1"/>
  <c r="I65" s="1"/>
  <c r="H65" l="1"/>
</calcChain>
</file>

<file path=xl/sharedStrings.xml><?xml version="1.0" encoding="utf-8"?>
<sst xmlns="http://schemas.openxmlformats.org/spreadsheetml/2006/main" count="1370" uniqueCount="488">
  <si>
    <t>Наименование показателя</t>
  </si>
  <si>
    <t>Код строки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</si>
  <si>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</si>
  <si>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</si>
  <si>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</si>
  <si>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 xml:space="preserve"> из них гранты</t>
  </si>
  <si>
    <t>Поступления от доходов, всего:</t>
  </si>
  <si>
    <t>х</t>
  </si>
  <si>
    <t>из них:</t>
  </si>
  <si>
    <t>Поступления финансовых активов, всего:</t>
  </si>
  <si>
    <t>Выбытие финансовых активов, всего</t>
  </si>
  <si>
    <t>Остаток средств на начало года</t>
  </si>
  <si>
    <t>Остаток средств на конец года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</si>
  <si>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</si>
  <si>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</si>
  <si>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</si>
  <si>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</si>
  <si>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</si>
  <si>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0001</t>
  </si>
  <si>
    <t>на закупку товаров работ, услуг по году начала закупки:</t>
  </si>
  <si>
    <t>Сумма (руб., с точностью до двух знаков после запятой - 0,00)</t>
  </si>
  <si>
    <t>010</t>
  </si>
  <si>
    <t>Поступление</t>
  </si>
  <si>
    <t>020</t>
  </si>
  <si>
    <t>030</t>
  </si>
  <si>
    <t>Выбытие</t>
  </si>
  <si>
    <t>040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</si>
  <si>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</si>
  <si>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</si>
  <si>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УТВЕРЖДАЮ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</si>
  <si>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</si>
  <si>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</si>
  <si>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(подпись)</t>
  </si>
  <si>
    <t>0501016</t>
  </si>
  <si>
    <t>Форма по ОКУД</t>
  </si>
  <si>
    <t>Дата</t>
  </si>
  <si>
    <t>по ОКПО</t>
  </si>
  <si>
    <t>ИНН/КПП</t>
  </si>
  <si>
    <t>Дата представления предыдущих Сведений</t>
  </si>
  <si>
    <t>Наименование бюджета</t>
  </si>
  <si>
    <t>по ОКТМО</t>
  </si>
  <si>
    <t>Глава по БК</t>
  </si>
  <si>
    <t>по ОКЕИ</t>
  </si>
  <si>
    <t>Наименование субсидии</t>
  </si>
  <si>
    <t>Код объекта ФАИП</t>
  </si>
  <si>
    <t>код</t>
  </si>
  <si>
    <t>сумма</t>
  </si>
  <si>
    <t>Суммы возврата дебиторской задолженности прошлых лет</t>
  </si>
  <si>
    <t>Планируемые</t>
  </si>
  <si>
    <t>Всего</t>
  </si>
  <si>
    <t>Номер страницы</t>
  </si>
  <si>
    <t>Всего страниц</t>
  </si>
  <si>
    <t>(расшифровка подписи)</t>
  </si>
  <si>
    <t>(должность)</t>
  </si>
  <si>
    <t>(телефон)</t>
  </si>
  <si>
    <t>КОДЫ</t>
  </si>
  <si>
    <t>ИНН</t>
  </si>
  <si>
    <t>КПП</t>
  </si>
  <si>
    <t>(наименование должности лица, утверждающего документ)</t>
  </si>
  <si>
    <t>"</t>
  </si>
  <si>
    <t xml:space="preserve"> г.</t>
  </si>
  <si>
    <t>План финансово-хозяйственной деятельности</t>
  </si>
  <si>
    <t>Наименование учреждения</t>
  </si>
  <si>
    <t>(подразделения)</t>
  </si>
  <si>
    <t>Единица измерения: руб.</t>
  </si>
  <si>
    <t>383</t>
  </si>
  <si>
    <t xml:space="preserve">Наименование органа, осуществляющего функции и полномочия учредителя </t>
  </si>
  <si>
    <t>Адрес фактического местонахождения учреждения (подразделения)</t>
  </si>
  <si>
    <t>1.1. Цели деятельности учреждения (подразделения):</t>
  </si>
  <si>
    <t>1.2. Виды деятельности учреждения (подразделения):</t>
  </si>
  <si>
    <t>Код по реестру участников бюджетного процесса, а также юридических лиц, не являющихся участниками бюджетного процесса)</t>
  </si>
  <si>
    <t>Юридический адрес учреждения (подразделения)</t>
  </si>
  <si>
    <t>III. Обязательства, всего</t>
  </si>
  <si>
    <t>II. Финансовые активы, всего</t>
  </si>
  <si>
    <t>1.2.1. Общая балансовая стоимость особо ценного движимого имущества</t>
  </si>
  <si>
    <t>I. Нефинансовые активы, всего:</t>
  </si>
  <si>
    <t>Сумма, рублей</t>
  </si>
  <si>
    <t>на "______" ____________________20______г.</t>
  </si>
  <si>
    <t>(последнюю отчетную дату)</t>
  </si>
  <si>
    <t>2.1. Денежные средства учреждения, всего</t>
  </si>
  <si>
    <t>2.1.1. Денежные средства учреждения на счетах</t>
  </si>
  <si>
    <t>2.1.2. Денежные средства учреждения, размещенные на депозиты в кредитной организации</t>
  </si>
  <si>
    <t>2.2. Иные финансовые инструменты</t>
  </si>
  <si>
    <t>3.1. Долговые обязательства</t>
  </si>
  <si>
    <t>Выплаты по расходам, всего:</t>
  </si>
  <si>
    <t>Доходы от собственности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</si>
  <si>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</si>
  <si>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</si>
  <si>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</si>
  <si>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</si>
  <si>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Субсидии, предоставляемые в соответствии с абзацем вторым пункта 1 статьи 78.1 БК РФ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</si>
  <si>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</si>
  <si>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</si>
  <si>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Доходы от операций с активами</t>
  </si>
  <si>
    <t>в том числе на:</t>
  </si>
  <si>
    <t>Выплаты персоналу всего:</t>
  </si>
  <si>
    <t>Социальные и иные выплаты населению,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</si>
  <si>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</si>
  <si>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</si>
  <si>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</si>
  <si>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Код по бюджетной классификации РФ</t>
  </si>
  <si>
    <t>Увеличение остатков средств</t>
  </si>
  <si>
    <t xml:space="preserve">Прочие поступления </t>
  </si>
  <si>
    <t>Уменьшение остатков средств</t>
  </si>
  <si>
    <t>Прочие выбытия</t>
  </si>
  <si>
    <t>1. Сведения о деятельности учреждения (подразделения)</t>
  </si>
  <si>
    <t>Всего на закупки</t>
  </si>
  <si>
    <t>на оплату контрактов заключенных до начала очередного финансового года:</t>
  </si>
  <si>
    <t>(очередной финансовый год)</t>
  </si>
  <si>
    <t>исполнитель</t>
  </si>
  <si>
    <t>Ответственный</t>
  </si>
  <si>
    <t>выплаты</t>
  </si>
  <si>
    <t>поступления</t>
  </si>
  <si>
    <t>Код
субсидии</t>
  </si>
  <si>
    <t>по ОКВ</t>
  </si>
  <si>
    <t>Единица измерения: руб. (с точностью до второго десятичного знака)</t>
  </si>
  <si>
    <t>ческой службы</t>
  </si>
  <si>
    <t>О ПРИНЯТИИ НАСТОЯЩИХ СВЕДЕНИЙ</t>
  </si>
  <si>
    <t>сово-экономи-</t>
  </si>
  <si>
    <t>ОТМЕТКА ОРГАНА, ОСУЩЕСТВЛЯЮЩЕГО ВЕДЕНИЕ ЛИЦЕВОГО СЧЕТА,</t>
  </si>
  <si>
    <t>Руководитель финан-</t>
  </si>
  <si>
    <t>на начало 20</t>
  </si>
  <si>
    <t>остаток субсидии прошлых лет</t>
  </si>
  <si>
    <t>Разрешенный к использованию</t>
  </si>
  <si>
    <t>Код 
по бюджетной классификации Российской Федерации</t>
  </si>
  <si>
    <t>(наименование иностранной валюты)</t>
  </si>
  <si>
    <t>ведение лицевого счета</t>
  </si>
  <si>
    <t>Наименование органа, осуществляющего</t>
  </si>
  <si>
    <t>функции и полномочия учредителя</t>
  </si>
  <si>
    <t>учреждение (подразделение)</t>
  </si>
  <si>
    <t>от "</t>
  </si>
  <si>
    <t>СВЕДЕНИЯ</t>
  </si>
  <si>
    <t>Доходы от оказания услуг, работ, всего</t>
  </si>
  <si>
    <t xml:space="preserve"> -  земельный налог, налог на имущество</t>
  </si>
  <si>
    <t>2</t>
  </si>
  <si>
    <t>3</t>
  </si>
  <si>
    <t xml:space="preserve"> -  приобретение товаров, работ, услуг  в пользу граждан в целях их социального обеспечения </t>
  </si>
  <si>
    <t xml:space="preserve"> -  пособия по социальной помощи населению</t>
  </si>
  <si>
    <t>Уплата налогов, сборов и иных платежей, всего</t>
  </si>
  <si>
    <t>2.3. Дебиторская задолженность по доходам, полученным за счет средств субсидии, всего</t>
  </si>
  <si>
    <t>2.4. Дебиторская задолженность по выданным авансам, полученным за счет средств субсидии</t>
  </si>
  <si>
    <t>2.4.1. по выданным авансам на услуги связи</t>
  </si>
  <si>
    <t>2.4.2. по выданным авансам на транспортные услуги</t>
  </si>
  <si>
    <t>2.4.3. по выданным авансам на коммунальные услуги</t>
  </si>
  <si>
    <t>2.4.4. по выданным авансам на услуги про содержанию имущества</t>
  </si>
  <si>
    <t>2.4.5. по выданным авансам на прочие услуги</t>
  </si>
  <si>
    <t>1.1.1. Стоимость  имущества, закрепленного собственником имущества за  учреждением на праве оперативного управления</t>
  </si>
  <si>
    <t>1.1.2. Стоимость недвижимого имущества, приобретенного  учреждением (подразделением) за счет выделенных собственником имущества учреждения средств</t>
  </si>
  <si>
    <t>1.1.3. Стоимость недвижимого имущества, приобретенного государственным учреждением (подразделением) за счет доходов, полученных от  иной приносящей доход деятельности</t>
  </si>
  <si>
    <t>1.1.4. Остаточная стоимость недвижимого  имущества учреждения</t>
  </si>
  <si>
    <t>1.2. Общая балансовая стоимость движимого  имущества, всего</t>
  </si>
  <si>
    <t>1.2.2. Остаточная стоимость особо ценного движимого имущества</t>
  </si>
  <si>
    <t>2.4.6. по выданным авансам на приобретение основных средств</t>
  </si>
  <si>
    <t>2.5. Дебиторская задолженность по выданным авансам за счет доходов, полученных от оказания платных услуг (выполнения работ) и иной приносящей доход деятельности, всего</t>
  </si>
  <si>
    <t>2.4.7. по выданным авансам наприобретение  нематериальных активов</t>
  </si>
  <si>
    <t>2.4.8. по выданным авансам на приобретение непроизведенных активов</t>
  </si>
  <si>
    <t>2.4.9. по выданным авансам на приобретение материальных запасов</t>
  </si>
  <si>
    <t>2.4.10. по выданным авансам на прочие расходы</t>
  </si>
  <si>
    <t>2.5.1. по выданным авансам на услуги связи</t>
  </si>
  <si>
    <t>2.5.2. по выданным авансам на транспортные услуги</t>
  </si>
  <si>
    <t>2.5.3. по выданным авансам на коммунальные услуги</t>
  </si>
  <si>
    <t>2.5.4. по выданным авансам на услуги про содержанию имущества</t>
  </si>
  <si>
    <t>2.5.5. по выданным авансам на прочие услуги</t>
  </si>
  <si>
    <t>2.5.6. по выданным авансам на приобретение основных средств</t>
  </si>
  <si>
    <t>2.5.7. по выданным авансам наприобретение  нематериальных активов</t>
  </si>
  <si>
    <t>2.5.8. по выданным авансам на приобретение непроизведенных активов</t>
  </si>
  <si>
    <t>2.5.9. по выданным авансам на приобретение материальных запасов</t>
  </si>
  <si>
    <t>2.5.10. по выданным авансам на прочие расходы</t>
  </si>
  <si>
    <t>3.2. просроченная кредиторская задолженность:</t>
  </si>
  <si>
    <t>3.3. Кредиторская задолженность по расчетам с потавщиками и подрядчиками за счет субсидии, всего</t>
  </si>
  <si>
    <t>3.3.1. по начислениям на выплаты по оплате труда</t>
  </si>
  <si>
    <t>3.3.2. по оплате услуг связи</t>
  </si>
  <si>
    <t>3.3.3.по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</si>
  <si>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</si>
  <si>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</si>
  <si>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</si>
  <si>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</si>
  <si>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</si>
  <si>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</si>
  <si>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</si>
  <si>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</si>
  <si>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</si>
  <si>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</si>
  <si>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3.4. Кредиторская задолженность по расчетам с поставщиками и полрядчиками за счет доходов, полученных от оказания платных услуг (выполнения работ) и иной приносящей доход деятельности, всего:</t>
  </si>
  <si>
    <t>3.4.1. по начислениям на выплаты по оплате труда</t>
  </si>
  <si>
    <t>3.4.2. по оплате услуг связи</t>
  </si>
  <si>
    <t>3.4.3.по оплате транспортных услуг</t>
  </si>
  <si>
    <t>3.4.4. по оплате коммунальных услуг</t>
  </si>
  <si>
    <t>3.4.5. по оплате услуг по содержанию имущества</t>
  </si>
  <si>
    <t>3.4.6. по оплате  прочих услуг</t>
  </si>
  <si>
    <t>3.4.7. по приобретению основных средств</t>
  </si>
  <si>
    <t>3.4.8. по приобретению нематериальных активов</t>
  </si>
  <si>
    <t>3.4.9. по приобретению непроизведенных активов</t>
  </si>
  <si>
    <t>3.4.10. по приобретению материальных запасов</t>
  </si>
  <si>
    <t>3.4.11. по оплате прочих расходов</t>
  </si>
  <si>
    <t>3.4.12. по платежам в бюджет</t>
  </si>
  <si>
    <t>3.4.13. по прочим расчетам с кредиторами</t>
  </si>
  <si>
    <t>от аренды активов</t>
  </si>
  <si>
    <t>иные поступления от собственности</t>
  </si>
  <si>
    <t>от операций с нефинансовыми  активами</t>
  </si>
  <si>
    <t>от операций с  финансовыми  активами</t>
  </si>
  <si>
    <t xml:space="preserve">           от выбытий основных средств</t>
  </si>
  <si>
    <t xml:space="preserve">          от выбытий нематериальных активов</t>
  </si>
  <si>
    <t xml:space="preserve">          от выбытий непроизведенных активов</t>
  </si>
  <si>
    <t xml:space="preserve">         от выбытий материальных запасов</t>
  </si>
  <si>
    <t>181.1</t>
  </si>
  <si>
    <t>181.2</t>
  </si>
  <si>
    <t>181.3</t>
  </si>
  <si>
    <t>181.4</t>
  </si>
  <si>
    <t xml:space="preserve">заработная плата </t>
  </si>
  <si>
    <t xml:space="preserve">иные выплаты персоналу </t>
  </si>
  <si>
    <t>начисления на выплаты по оплате труда</t>
  </si>
  <si>
    <t xml:space="preserve">закупка товаров, работв целях капитального ремонта имущества </t>
  </si>
  <si>
    <t>прочая закупка товаров , работ и услуг для обеспечения муниципальных нужд</t>
  </si>
  <si>
    <t xml:space="preserve">на выполнение муниципального задания </t>
  </si>
  <si>
    <t>Субсидия на финансовое обеспечение выполнения муниципального задания</t>
  </si>
  <si>
    <t>1. Расчеты (обоснования) выплат персоналу (строка 210)</t>
  </si>
  <si>
    <t>Код видов расходов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</si>
  <si>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</si>
  <si>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</si>
  <si>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</si>
  <si>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</si>
  <si>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</si>
  <si>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</si>
  <si>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</si>
  <si>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</si>
  <si>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</si>
  <si>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</si>
  <si>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</si>
  <si>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</si>
  <si>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</si>
  <si>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</si>
  <si>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</si>
  <si>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</si>
  <si>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</si>
  <si>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</si>
  <si>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</si>
  <si>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</si>
  <si>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</si>
  <si>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</si>
  <si>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</si>
  <si>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</si>
  <si>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</si>
  <si>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</si>
  <si>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1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</si>
  <si>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</si>
  <si>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</si>
  <si>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</si>
  <si>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</si>
  <si>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</si>
  <si>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</si>
  <si>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</si>
  <si>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</si>
  <si>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</si>
  <si>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</si>
  <si>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</si>
  <si>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</si>
  <si>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</si>
  <si>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</si>
  <si>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</si>
  <si>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</si>
  <si>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</si>
  <si>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</si>
  <si>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</si>
  <si>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</si>
  <si>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</si>
  <si>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</si>
  <si>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</si>
  <si>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</si>
  <si>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</si>
  <si>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</si>
  <si>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</si>
  <si>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</si>
  <si>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</si>
  <si>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</si>
  <si>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</si>
  <si>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</si>
  <si>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</si>
  <si>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</si>
  <si>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</si>
  <si>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</si>
  <si>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</si>
  <si>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</si>
  <si>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</si>
  <si>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</si>
  <si>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</si>
  <si>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</si>
  <si>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</si>
  <si>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</si>
  <si>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</si>
  <si>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</si>
  <si>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</si>
  <si>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</si>
  <si>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</si>
  <si>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</si>
  <si>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</si>
  <si>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</si>
  <si>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</si>
  <si>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</si>
  <si>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</si>
  <si>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</si>
  <si>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</si>
  <si>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</si>
  <si>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</si>
  <si>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 xml:space="preserve"> Г.</t>
  </si>
  <si>
    <t>Государственное (муниципальное)</t>
  </si>
  <si>
    <t>Руководитель</t>
  </si>
  <si>
    <t>ОБ ОПЕРАЦИЯХ С ЦЕЛЕВЫМИ СУБСИДИЯМИ, ПРЕДОСТАВЛЕННЫМИ МУНИЦИПАЛЬНОМУ УЧРЕЖДЕНИЮ НА 20</t>
  </si>
  <si>
    <t>Аналитический код</t>
  </si>
  <si>
    <t>субсидия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</si>
  <si>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</si>
  <si>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</si>
  <si>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</si>
  <si>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</si>
  <si>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</si>
  <si>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Выплаты, всего</t>
  </si>
  <si>
    <t>выплаты персонал, всего</t>
  </si>
  <si>
    <t>заработная плата, в том числе</t>
  </si>
  <si>
    <t>X</t>
  </si>
  <si>
    <t>оплата работ, услуг, всего</t>
  </si>
  <si>
    <t>транспортные услуги</t>
  </si>
  <si>
    <t>коммунальные услуги, в том числе</t>
  </si>
  <si>
    <t>электроэнергия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</si>
  <si>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</si>
  <si>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</si>
  <si>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 (в том числе транспортных средств)</t>
  </si>
  <si>
    <t>текущий ремонт здания</t>
  </si>
  <si>
    <t>капитальный ремонт</t>
  </si>
  <si>
    <t>поверка и обслуживание приборов учета</t>
  </si>
  <si>
    <t>прочие работы, услуги, всего</t>
  </si>
  <si>
    <t>договоров гражданско-правового характера</t>
  </si>
  <si>
    <t>типографские работы, услуги</t>
  </si>
  <si>
    <t>услуги в области информационных технологий</t>
  </si>
  <si>
    <t>прочие расходы, всего</t>
  </si>
  <si>
    <t>земельный налог</t>
  </si>
  <si>
    <t>налог на имущество</t>
  </si>
  <si>
    <t>поступление нефинансовых активов, всего</t>
  </si>
  <si>
    <t>увеличение стоимости основных средств, всего</t>
  </si>
  <si>
    <t>приобретение автотранспортных средств</t>
  </si>
  <si>
    <t>приобретение мебели</t>
  </si>
  <si>
    <t>приобретение оргтехники</t>
  </si>
  <si>
    <t>реконструкция жилых и нежилых зданий, сооружений, помещений</t>
  </si>
  <si>
    <t>увеличение стоимости нематериальных активов, всего</t>
  </si>
  <si>
    <t>на программное обеспечение и базы данных для электронно-вычислительных машин</t>
  </si>
  <si>
    <t>увеличение стоимости непроизводственных активов</t>
  </si>
  <si>
    <t>увеличение стоимости материальных запасов, всего</t>
  </si>
  <si>
    <t>приобретение медикаментов и перевязочных средств</t>
  </si>
  <si>
    <t>приобретение продуктов питания</t>
  </si>
  <si>
    <t>Районный, северный  коэффициент</t>
  </si>
  <si>
    <t xml:space="preserve">прочие выплаты </t>
  </si>
  <si>
    <t xml:space="preserve">      основной персонал</t>
  </si>
  <si>
    <t xml:space="preserve">      административно-управленческий и вспомогательный персонал</t>
  </si>
  <si>
    <t xml:space="preserve">начисление на оплату труда </t>
  </si>
  <si>
    <t>Х</t>
  </si>
  <si>
    <t>теплоэнергия  ГУП ЖКХ</t>
  </si>
  <si>
    <t>теплоэнергия  прочих поставщиков</t>
  </si>
  <si>
    <t>предоставление газа</t>
  </si>
  <si>
    <t>водоснабжение, подвоз воды</t>
  </si>
  <si>
    <t>канализация, асенизация, водоотведение</t>
  </si>
  <si>
    <t>другие расходы по оплате коммунальных услуг</t>
  </si>
  <si>
    <t>приобретение ГСМ</t>
  </si>
  <si>
    <t>приобретение строительных материалов</t>
  </si>
  <si>
    <t>приобретение мягкого инвентаря</t>
  </si>
  <si>
    <t>приобретение котельно-печного топлива</t>
  </si>
  <si>
    <t>приобретение прочих материальных запасов</t>
  </si>
  <si>
    <t>Приложение N 1</t>
  </si>
  <si>
    <t>к Порядку составления и утверждения</t>
  </si>
  <si>
    <t>плана финансово-хозяйственной</t>
  </si>
  <si>
    <t xml:space="preserve">деятельности </t>
  </si>
  <si>
    <t>осуществляет администрация МО «Чурапчинский улус (район) РС(Я)»</t>
  </si>
  <si>
    <t>Приложение N2</t>
  </si>
  <si>
    <t xml:space="preserve">закупка товаров, работ, услуг в сфере информационно-коммуниккационных технологий </t>
  </si>
  <si>
    <t xml:space="preserve"> учреждений, в отношении которых</t>
  </si>
  <si>
    <t>(период, на который утверждается план)</t>
  </si>
  <si>
    <t>II  Показатели финансового состояния учреждения (подразделения)</t>
  </si>
  <si>
    <t>III Показатели по поступлениям и выплатам  муниципального учреждения (подразделения)*</t>
  </si>
  <si>
    <t>III.I Показатели выплат по расходам на закупку товаров, работ, услуг  учреждения (подразделения)*</t>
  </si>
  <si>
    <t>IV Сведения о средствах, поступающих во временное распоряжение учреждения (подразделения)*</t>
  </si>
  <si>
    <t>V. Справочная информация</t>
  </si>
  <si>
    <t xml:space="preserve">VI.  Исходные данные для формирования Плана в разрезе аналитических кодов </t>
  </si>
  <si>
    <t>Приложение N3</t>
  </si>
  <si>
    <t xml:space="preserve">Руководитель муниципального учреждения: </t>
  </si>
  <si>
    <t>( подпись)</t>
  </si>
  <si>
    <t>Главный бухгалтер:</t>
  </si>
  <si>
    <t>"_________"______________________20_____г.</t>
  </si>
  <si>
    <t xml:space="preserve">согласовано: </t>
  </si>
  <si>
    <t>Начальник ФЭУ Чурапчинского улуса</t>
  </si>
  <si>
    <t>1.1. Общая балансовая стоимость недвижимого  имущества, всего</t>
  </si>
  <si>
    <t>бюджет, внебюджет</t>
  </si>
  <si>
    <t>Директор</t>
  </si>
  <si>
    <t>Пестерева Е.В</t>
  </si>
  <si>
    <t>Брызгаева Т.Т.</t>
  </si>
  <si>
    <t>Попова Т.А.</t>
  </si>
  <si>
    <t>Муниципальное бюджетное общеобразовательное учреждение "Оргинская начальная школа-детский сад"</t>
  </si>
  <si>
    <t>Муниципальное казеное учреждение "Управление образования Чурапчинского улуса (района)"</t>
  </si>
  <si>
    <t>678692,Республика Саха (Якутия), Чурапчинский улус (район), Хадарский наслег, участок Орга, ул.Оргинская 21</t>
  </si>
  <si>
    <t>89983981</t>
  </si>
  <si>
    <t>1430009494</t>
  </si>
  <si>
    <t>143001001</t>
  </si>
  <si>
    <t>803</t>
  </si>
  <si>
    <t>Цели деятельности муниципального бюджетного учреждения (подразделения ): Обеспечение условий для эффективной реализации и освоения воспитанниками, обучающимися основных оющеоюразовательных программ дошкольного образования, начального оющего образования, в том числе условий для индивидуального развития всех воспитанников, обучающихся, одаренных детей с ограниченными возможностями здоровья.</t>
  </si>
  <si>
    <t>1. Учреждение осуществляет деятельность, связанную с выполнением работ, оказанием услуг, относящихся к его основным видам деятельности согласно муниципальному заданию, установленному учредителем. 2. Основной деятельностью учреждения признается деятельность, непосредственно направленная на достижение целей, ради которых оно создано. 3. Учреждение осуществляет в порядке, установленном законодательством Российской Федерации, следующие виды деятельности: дошколное иобразование; начальное общее образование.</t>
  </si>
  <si>
    <t>Пестерева Е.В.</t>
  </si>
  <si>
    <t>на 2017 г. 
очередной финансовый год</t>
  </si>
  <si>
    <t>на 2018 г. 
1-ый год планового периода</t>
  </si>
  <si>
    <t>на 2019 г. 
2-ой год планового периода</t>
  </si>
  <si>
    <t>содержание в чистоте помещений</t>
  </si>
  <si>
    <t>транспортный налог, прочие налоги, сборы</t>
  </si>
  <si>
    <t>ТО пожарной сигнализации</t>
  </si>
  <si>
    <t>ТО выхода сигнала</t>
  </si>
  <si>
    <t>ТО тревожной кнопки</t>
  </si>
  <si>
    <t>услуги по страхованию</t>
  </si>
  <si>
    <t>подписка</t>
  </si>
  <si>
    <t>оплата услуги медицинского осмотра</t>
  </si>
  <si>
    <t>ТО видеонаблюдения</t>
  </si>
  <si>
    <t>ремонт НПВ</t>
  </si>
  <si>
    <t xml:space="preserve">монтаж пожарной сигнализации </t>
  </si>
  <si>
    <t>замер сопротивления</t>
  </si>
  <si>
    <t>приобретение ОС обучения</t>
  </si>
  <si>
    <t>приобретение учебников, учебных пособий</t>
  </si>
  <si>
    <t>услуги связи интернет</t>
  </si>
  <si>
    <t>компенсация школьного питания</t>
  </si>
  <si>
    <t>Пед персонал</t>
  </si>
  <si>
    <t>пособие по уходу за ребенком до достижения им 1,5 лет</t>
  </si>
  <si>
    <t>теплоэнергия</t>
  </si>
  <si>
    <t>1430009494/143001001</t>
  </si>
  <si>
    <t xml:space="preserve">Компенсация школьного питания </t>
  </si>
  <si>
    <t>на "______" ____________________ 201_17__ г.</t>
  </si>
  <si>
    <t>2017 год</t>
  </si>
  <si>
    <t>2018 год</t>
  </si>
  <si>
    <t>2019 год</t>
  </si>
  <si>
    <t xml:space="preserve">  -уплата прочих налогов, сборов и иных платежей</t>
  </si>
  <si>
    <t>прочие налоги и сборы</t>
  </si>
  <si>
    <t>Услуги связи интернет</t>
  </si>
  <si>
    <t>4</t>
  </si>
  <si>
    <t>програмное обеспечение</t>
  </si>
  <si>
    <t>5</t>
  </si>
  <si>
    <t>6</t>
  </si>
  <si>
    <t>7</t>
  </si>
  <si>
    <t>Ремонт НПВ</t>
  </si>
  <si>
    <t>монтаж пожарной сигнализации</t>
  </si>
  <si>
    <t>Замер сопротивления</t>
  </si>
  <si>
    <t>приобретение ОС</t>
  </si>
  <si>
    <t>приобретение учебников</t>
  </si>
  <si>
    <t>медикамент</t>
  </si>
  <si>
    <t>питание</t>
  </si>
  <si>
    <t>приобретение матзапасов на обучение</t>
  </si>
  <si>
    <t>17</t>
  </si>
  <si>
    <t>111, 119</t>
  </si>
  <si>
    <t>212</t>
  </si>
  <si>
    <t>851, 852</t>
  </si>
  <si>
    <t>244</t>
  </si>
  <si>
    <t>прочие</t>
  </si>
  <si>
    <r>
      <t>1.3. Перечень услуг (работ), осуществляемых, в том числе, на платной основе:</t>
    </r>
    <r>
      <rPr>
        <sz val="10"/>
        <rFont val="Times New Roman"/>
        <family val="1"/>
        <charset val="204"/>
      </rPr>
      <t xml:space="preserve"> родительская плата.</t>
    </r>
  </si>
  <si>
    <t>Расчеты (обоснования) к плану финансово-хозяйственной деятельности муниципального учреждения (бюджет)</t>
  </si>
  <si>
    <t>Расчеты (обоснования) к плану финансово-хозяйственной деятельности муниципального учреждения (внебюджет)</t>
  </si>
  <si>
    <t>Налог на имущество</t>
  </si>
  <si>
    <t>9</t>
  </si>
  <si>
    <t xml:space="preserve">Субсидия на финансовое обеспечение выполнения муниципального задания </t>
  </si>
  <si>
    <t>субсилия на выполнения муниципального задания</t>
  </si>
  <si>
    <t>иные субсидии</t>
  </si>
  <si>
    <t>Компенсация школьного питания</t>
  </si>
  <si>
    <t>выполнение муниципаольного задания (внебюджет)</t>
  </si>
  <si>
    <t>выполнение муниципального задания (внебюджет)</t>
  </si>
  <si>
    <t>8</t>
  </si>
  <si>
    <t>в т.ч Учителя</t>
  </si>
  <si>
    <t xml:space="preserve">      рабочие квалиф</t>
  </si>
  <si>
    <t xml:space="preserve">    рабочие неквал</t>
  </si>
  <si>
    <t>в т.ч     УВП,специалисты</t>
  </si>
  <si>
    <t xml:space="preserve"> </t>
  </si>
  <si>
    <t>Глава МО "Чурапчинский улус (район)" РС(Я)</t>
  </si>
  <si>
    <t>Ноговицын А.Т.</t>
  </si>
  <si>
    <r>
      <t>на __</t>
    </r>
    <r>
      <rPr>
        <b/>
        <u/>
        <sz val="12"/>
        <rFont val="Times New Roman"/>
        <family val="1"/>
        <charset val="204"/>
      </rPr>
      <t>2018</t>
    </r>
    <r>
      <rPr>
        <b/>
        <sz val="12"/>
        <rFont val="Times New Roman"/>
        <family val="1"/>
        <charset val="204"/>
      </rPr>
      <t>____</t>
    </r>
    <r>
      <rPr>
        <b/>
        <u/>
        <sz val="12"/>
        <rFont val="Times New Roman"/>
        <family val="1"/>
        <charset val="204"/>
      </rPr>
      <t xml:space="preserve">2019 </t>
    </r>
    <r>
      <rPr>
        <b/>
        <sz val="12"/>
        <rFont val="Times New Roman"/>
        <family val="1"/>
        <charset val="204"/>
      </rPr>
      <t>___</t>
    </r>
    <r>
      <rPr>
        <b/>
        <u/>
        <sz val="12"/>
        <rFont val="Times New Roman"/>
        <family val="1"/>
        <charset val="204"/>
      </rPr>
      <t>_2020</t>
    </r>
    <r>
      <rPr>
        <b/>
        <sz val="12"/>
        <rFont val="Times New Roman"/>
        <family val="1"/>
        <charset val="204"/>
      </rPr>
      <t>______________ год *</t>
    </r>
  </si>
  <si>
    <t>на "____01___"__января_ 2018____г.</t>
  </si>
  <si>
    <t>на "___________" _____________________________20__18____ г.</t>
  </si>
  <si>
    <t>на "___________" _____________________________20__19____ г.</t>
  </si>
  <si>
    <t>на "___________" _____________________________20__20____ г.</t>
  </si>
  <si>
    <t>2020 год</t>
  </si>
  <si>
    <t>на 2018 г. 
очередной финансовый год</t>
  </si>
  <si>
    <t>на 2019 г. 
1-ый год планового периода</t>
  </si>
  <si>
    <t>на 2020 г. 
2-ой год планового периода</t>
  </si>
  <si>
    <t>на 2020г. 
2-ой год планового периода</t>
  </si>
  <si>
    <t>иные услуги</t>
  </si>
  <si>
    <t>повышение кваоификации и установка интернета</t>
  </si>
  <si>
    <t>уплата штафов, пеней</t>
  </si>
  <si>
    <t>субв</t>
  </si>
  <si>
    <t>дот</t>
  </si>
  <si>
    <t>890300 субв302800 дотация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</si>
</sst>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&quot;р.&quot;"/>
    <numFmt numFmtId="166" formatCode="0.000"/>
  </numFmts>
  <fonts count="4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7"/>
      <name val="Arial"/>
      <family val="2"/>
      <charset val="204"/>
    </font>
    <font>
      <sz val="6.5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b/>
      <i/>
      <sz val="7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6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name val="Calibri"/>
      <family val="2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left"/>
    </xf>
    <xf numFmtId="0" fontId="5" fillId="0" borderId="0" xfId="1" applyFont="1"/>
    <xf numFmtId="0" fontId="5" fillId="0" borderId="0" xfId="1" applyFont="1" applyFill="1"/>
    <xf numFmtId="0" fontId="9" fillId="0" borderId="0" xfId="1" applyFont="1"/>
    <xf numFmtId="0" fontId="10" fillId="0" borderId="0" xfId="1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1" applyNumberFormat="1" applyFont="1" applyBorder="1" applyAlignment="1">
      <alignment horizontal="left"/>
    </xf>
    <xf numFmtId="0" fontId="9" fillId="0" borderId="15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5" fillId="0" borderId="15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 wrapText="1" indent="2"/>
    </xf>
    <xf numFmtId="0" fontId="5" fillId="0" borderId="16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 wrapText="1" indent="3"/>
    </xf>
    <xf numFmtId="0" fontId="5" fillId="0" borderId="6" xfId="1" applyFont="1" applyFill="1" applyBorder="1" applyAlignment="1">
      <alignment horizontal="left" wrapText="1" indent="4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0" xfId="1" applyFont="1" applyFill="1"/>
    <xf numFmtId="0" fontId="4" fillId="2" borderId="0" xfId="1" applyFont="1" applyFill="1"/>
    <xf numFmtId="0" fontId="6" fillId="2" borderId="0" xfId="1" applyFont="1" applyFill="1"/>
    <xf numFmtId="49" fontId="5" fillId="2" borderId="0" xfId="1" applyNumberFormat="1" applyFont="1" applyFill="1" applyBorder="1" applyAlignment="1">
      <alignment horizontal="left"/>
    </xf>
    <xf numFmtId="0" fontId="8" fillId="2" borderId="0" xfId="1" applyFont="1" applyFill="1"/>
    <xf numFmtId="0" fontId="8" fillId="2" borderId="0" xfId="0" applyFont="1" applyFill="1"/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/>
    <xf numFmtId="0" fontId="9" fillId="2" borderId="0" xfId="1" applyFont="1" applyFill="1" applyAlignment="1">
      <alignment horizontal="right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Alignment="1">
      <alignment wrapText="1"/>
    </xf>
    <xf numFmtId="0" fontId="5" fillId="2" borderId="0" xfId="1" applyFont="1" applyFill="1" applyBorder="1" applyAlignment="1">
      <alignment wrapText="1"/>
    </xf>
    <xf numFmtId="49" fontId="5" fillId="2" borderId="0" xfId="1" applyNumberFormat="1" applyFont="1" applyFill="1" applyBorder="1" applyAlignment="1">
      <alignment horizontal="center" vertical="top"/>
    </xf>
    <xf numFmtId="0" fontId="5" fillId="2" borderId="0" xfId="1" applyFont="1" applyFill="1" applyAlignment="1">
      <alignment horizontal="left" vertical="top" wrapText="1"/>
    </xf>
    <xf numFmtId="49" fontId="5" fillId="2" borderId="0" xfId="1" applyNumberFormat="1" applyFont="1" applyFill="1" applyBorder="1" applyAlignment="1">
      <alignment horizontal="left" vertical="top" wrapText="1"/>
    </xf>
    <xf numFmtId="49" fontId="5" fillId="2" borderId="0" xfId="1" applyNumberFormat="1" applyFont="1" applyFill="1" applyBorder="1" applyAlignment="1">
      <alignment vertical="top" wrapText="1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/>
    </xf>
    <xf numFmtId="4" fontId="1" fillId="0" borderId="1" xfId="0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4" fontId="5" fillId="0" borderId="17" xfId="1" applyNumberFormat="1" applyFont="1" applyFill="1" applyBorder="1" applyAlignment="1">
      <alignment horizontal="center" vertical="center"/>
    </xf>
    <xf numFmtId="4" fontId="5" fillId="2" borderId="16" xfId="1" applyNumberFormat="1" applyFont="1" applyFill="1" applyBorder="1" applyAlignment="1">
      <alignment horizontal="center" vertical="center"/>
    </xf>
    <xf numFmtId="4" fontId="5" fillId="2" borderId="19" xfId="1" applyNumberFormat="1" applyFont="1" applyFill="1" applyBorder="1" applyAlignment="1">
      <alignment horizontal="center" vertical="center"/>
    </xf>
    <xf numFmtId="4" fontId="5" fillId="2" borderId="20" xfId="1" applyNumberFormat="1" applyFont="1" applyFill="1" applyBorder="1" applyAlignment="1">
      <alignment horizontal="center" vertical="center"/>
    </xf>
    <xf numFmtId="0" fontId="6" fillId="0" borderId="0" xfId="1" applyNumberFormat="1" applyFont="1" applyBorder="1" applyAlignment="1">
      <alignment horizontal="left"/>
    </xf>
    <xf numFmtId="0" fontId="0" fillId="0" borderId="0" xfId="0" applyAlignment="1"/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11" fillId="0" borderId="0" xfId="0" applyFont="1" applyFill="1" applyAlignment="1">
      <alignment horizontal="center" vertical="center"/>
    </xf>
    <xf numFmtId="0" fontId="17" fillId="0" borderId="0" xfId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/>
    </xf>
    <xf numFmtId="0" fontId="14" fillId="0" borderId="0" xfId="1" applyNumberFormat="1" applyFont="1" applyBorder="1" applyAlignment="1">
      <alignment horizontal="left"/>
    </xf>
    <xf numFmtId="49" fontId="14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top"/>
    </xf>
    <xf numFmtId="0" fontId="5" fillId="0" borderId="0" xfId="1" applyNumberFormat="1" applyFont="1" applyBorder="1" applyAlignment="1">
      <alignment horizontal="left" vertical="center"/>
    </xf>
    <xf numFmtId="0" fontId="5" fillId="0" borderId="15" xfId="1" applyNumberFormat="1" applyFont="1" applyBorder="1" applyAlignment="1">
      <alignment horizontal="left" vertical="center" wrapText="1"/>
    </xf>
    <xf numFmtId="0" fontId="5" fillId="0" borderId="16" xfId="1" applyNumberFormat="1" applyFont="1" applyBorder="1" applyAlignment="1">
      <alignment horizontal="left" vertical="center" wrapText="1"/>
    </xf>
    <xf numFmtId="0" fontId="5" fillId="0" borderId="6" xfId="1" applyNumberFormat="1" applyFont="1" applyBorder="1" applyAlignment="1">
      <alignment horizontal="left" vertical="center" wrapText="1"/>
    </xf>
    <xf numFmtId="0" fontId="19" fillId="0" borderId="0" xfId="1" applyNumberFormat="1" applyFont="1" applyBorder="1" applyAlignment="1">
      <alignment horizontal="left"/>
    </xf>
    <xf numFmtId="0" fontId="20" fillId="0" borderId="0" xfId="1" applyNumberFormat="1" applyFont="1" applyBorder="1" applyAlignment="1">
      <alignment horizontal="left"/>
    </xf>
    <xf numFmtId="0" fontId="21" fillId="0" borderId="0" xfId="1" applyNumberFormat="1" applyFont="1" applyBorder="1" applyAlignment="1">
      <alignment horizontal="left"/>
    </xf>
    <xf numFmtId="0" fontId="21" fillId="0" borderId="0" xfId="1" applyNumberFormat="1" applyFont="1" applyBorder="1" applyAlignment="1">
      <alignment horizontal="center"/>
    </xf>
    <xf numFmtId="0" fontId="19" fillId="0" borderId="0" xfId="1" applyNumberFormat="1" applyFont="1" applyBorder="1" applyAlignment="1">
      <alignment horizontal="center" vertical="top"/>
    </xf>
    <xf numFmtId="0" fontId="21" fillId="0" borderId="0" xfId="1" applyNumberFormat="1" applyFont="1" applyBorder="1" applyAlignment="1">
      <alignment horizontal="right"/>
    </xf>
    <xf numFmtId="0" fontId="23" fillId="0" borderId="0" xfId="1" applyNumberFormat="1" applyFont="1" applyBorder="1" applyAlignment="1">
      <alignment horizontal="left"/>
    </xf>
    <xf numFmtId="0" fontId="24" fillId="0" borderId="0" xfId="1" applyNumberFormat="1" applyFont="1" applyFill="1" applyBorder="1" applyAlignment="1">
      <alignment horizontal="left"/>
    </xf>
    <xf numFmtId="0" fontId="24" fillId="0" borderId="0" xfId="1" applyNumberFormat="1" applyFont="1" applyBorder="1" applyAlignment="1">
      <alignment horizontal="right"/>
    </xf>
    <xf numFmtId="0" fontId="24" fillId="0" borderId="0" xfId="1" applyNumberFormat="1" applyFont="1" applyBorder="1" applyAlignment="1">
      <alignment horizontal="left"/>
    </xf>
    <xf numFmtId="0" fontId="24" fillId="0" borderId="0" xfId="1" applyNumberFormat="1" applyFont="1" applyBorder="1" applyAlignment="1">
      <alignment horizontal="left" vertical="center"/>
    </xf>
    <xf numFmtId="0" fontId="21" fillId="0" borderId="0" xfId="1" applyNumberFormat="1" applyFont="1" applyBorder="1" applyAlignment="1">
      <alignment horizontal="left" vertical="center"/>
    </xf>
    <xf numFmtId="0" fontId="21" fillId="0" borderId="0" xfId="1" applyNumberFormat="1" applyFont="1" applyBorder="1" applyAlignment="1">
      <alignment horizontal="right" vertical="center"/>
    </xf>
    <xf numFmtId="0" fontId="21" fillId="0" borderId="0" xfId="1" applyNumberFormat="1" applyFont="1" applyBorder="1" applyAlignment="1">
      <alignment horizontal="left" wrapText="1"/>
    </xf>
    <xf numFmtId="0" fontId="25" fillId="0" borderId="0" xfId="1" applyNumberFormat="1" applyFont="1" applyBorder="1" applyAlignment="1">
      <alignment horizontal="left"/>
    </xf>
    <xf numFmtId="0" fontId="21" fillId="0" borderId="0" xfId="1" applyNumberFormat="1" applyFont="1" applyBorder="1" applyAlignment="1">
      <alignment horizontal="center" vertical="center"/>
    </xf>
    <xf numFmtId="0" fontId="19" fillId="0" borderId="0" xfId="1" applyNumberFormat="1" applyFont="1" applyBorder="1" applyAlignment="1">
      <alignment horizontal="center" vertical="center"/>
    </xf>
    <xf numFmtId="0" fontId="19" fillId="0" borderId="0" xfId="1" applyNumberFormat="1" applyFont="1" applyBorder="1" applyAlignment="1">
      <alignment horizontal="left" vertical="center"/>
    </xf>
    <xf numFmtId="0" fontId="19" fillId="0" borderId="0" xfId="1" applyNumberFormat="1" applyFont="1" applyBorder="1" applyAlignment="1">
      <alignment horizontal="right" vertical="center"/>
    </xf>
    <xf numFmtId="49" fontId="19" fillId="0" borderId="0" xfId="1" applyNumberFormat="1" applyFont="1" applyBorder="1" applyAlignment="1">
      <alignment horizontal="center" vertical="center"/>
    </xf>
    <xf numFmtId="0" fontId="21" fillId="0" borderId="0" xfId="1" applyNumberFormat="1" applyFont="1" applyBorder="1" applyAlignment="1">
      <alignment horizontal="center" vertical="top"/>
    </xf>
    <xf numFmtId="49" fontId="26" fillId="0" borderId="0" xfId="1" applyNumberFormat="1" applyFont="1" applyBorder="1" applyAlignment="1">
      <alignment horizontal="center" vertical="center"/>
    </xf>
    <xf numFmtId="0" fontId="21" fillId="0" borderId="4" xfId="1" applyNumberFormat="1" applyFont="1" applyBorder="1" applyAlignment="1">
      <alignment horizontal="left"/>
    </xf>
    <xf numFmtId="0" fontId="21" fillId="0" borderId="5" xfId="1" applyNumberFormat="1" applyFont="1" applyBorder="1" applyAlignment="1">
      <alignment horizontal="left"/>
    </xf>
    <xf numFmtId="0" fontId="21" fillId="0" borderId="0" xfId="1" applyNumberFormat="1" applyFont="1" applyBorder="1" applyAlignment="1">
      <alignment horizontal="left" vertical="top"/>
    </xf>
    <xf numFmtId="0" fontId="21" fillId="0" borderId="6" xfId="1" applyNumberFormat="1" applyFont="1" applyBorder="1" applyAlignment="1">
      <alignment horizontal="left" vertical="top"/>
    </xf>
    <xf numFmtId="0" fontId="21" fillId="0" borderId="2" xfId="1" applyNumberFormat="1" applyFont="1" applyBorder="1" applyAlignment="1">
      <alignment horizontal="left" vertical="top"/>
    </xf>
    <xf numFmtId="0" fontId="21" fillId="0" borderId="7" xfId="1" applyNumberFormat="1" applyFont="1" applyBorder="1" applyAlignment="1">
      <alignment horizontal="left" vertical="top"/>
    </xf>
    <xf numFmtId="0" fontId="26" fillId="0" borderId="0" xfId="1" applyNumberFormat="1" applyFont="1" applyBorder="1" applyAlignment="1">
      <alignment horizontal="left"/>
    </xf>
    <xf numFmtId="0" fontId="29" fillId="0" borderId="8" xfId="1" applyNumberFormat="1" applyFont="1" applyBorder="1" applyAlignment="1">
      <alignment horizontal="center"/>
    </xf>
    <xf numFmtId="0" fontId="29" fillId="0" borderId="9" xfId="1" applyNumberFormat="1" applyFont="1" applyBorder="1" applyAlignment="1">
      <alignment horizontal="center"/>
    </xf>
    <xf numFmtId="0" fontId="29" fillId="0" borderId="0" xfId="1" applyNumberFormat="1" applyFont="1" applyBorder="1" applyAlignment="1">
      <alignment horizontal="center"/>
    </xf>
    <xf numFmtId="0" fontId="29" fillId="0" borderId="10" xfId="1" applyNumberFormat="1" applyFont="1" applyBorder="1" applyAlignment="1">
      <alignment horizontal="center"/>
    </xf>
    <xf numFmtId="0" fontId="26" fillId="0" borderId="11" xfId="1" applyNumberFormat="1" applyFont="1" applyBorder="1" applyAlignment="1">
      <alignment horizontal="left"/>
    </xf>
    <xf numFmtId="0" fontId="21" fillId="0" borderId="10" xfId="1" applyNumberFormat="1" applyFont="1" applyBorder="1" applyAlignment="1">
      <alignment horizontal="left"/>
    </xf>
    <xf numFmtId="0" fontId="19" fillId="0" borderId="0" xfId="1" applyNumberFormat="1" applyFont="1" applyBorder="1" applyAlignment="1">
      <alignment horizontal="left" vertical="top"/>
    </xf>
    <xf numFmtId="0" fontId="19" fillId="0" borderId="12" xfId="1" applyNumberFormat="1" applyFont="1" applyBorder="1" applyAlignment="1">
      <alignment horizontal="left"/>
    </xf>
    <xf numFmtId="0" fontId="19" fillId="0" borderId="13" xfId="1" applyNumberFormat="1" applyFont="1" applyBorder="1" applyAlignment="1">
      <alignment horizontal="left"/>
    </xf>
    <xf numFmtId="0" fontId="19" fillId="0" borderId="14" xfId="1" applyNumberFormat="1" applyFont="1" applyBorder="1" applyAlignment="1">
      <alignment horizontal="left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wrapText="1"/>
    </xf>
    <xf numFmtId="0" fontId="16" fillId="0" borderId="0" xfId="0" applyFont="1"/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>
      <alignment horizontal="center" wrapText="1"/>
    </xf>
    <xf numFmtId="0" fontId="34" fillId="0" borderId="0" xfId="0" applyFont="1"/>
    <xf numFmtId="0" fontId="30" fillId="0" borderId="3" xfId="0" applyFont="1" applyBorder="1" applyAlignment="1">
      <alignment wrapText="1"/>
    </xf>
    <xf numFmtId="0" fontId="30" fillId="0" borderId="22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9" fillId="0" borderId="0" xfId="1" applyNumberFormat="1" applyFont="1" applyBorder="1" applyAlignment="1">
      <alignment horizontal="left"/>
    </xf>
    <xf numFmtId="49" fontId="9" fillId="0" borderId="0" xfId="1" applyNumberFormat="1" applyFont="1" applyBorder="1" applyAlignment="1">
      <alignment horizontal="left"/>
    </xf>
    <xf numFmtId="49" fontId="9" fillId="0" borderId="19" xfId="1" applyNumberFormat="1" applyFont="1" applyBorder="1" applyAlignment="1">
      <alignment horizontal="left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4" fillId="0" borderId="0" xfId="1" applyNumberFormat="1" applyFont="1" applyBorder="1" applyAlignment="1">
      <alignment vertical="top" wrapText="1"/>
    </xf>
    <xf numFmtId="0" fontId="36" fillId="0" borderId="0" xfId="1" applyNumberFormat="1" applyFont="1" applyBorder="1" applyAlignment="1">
      <alignment horizontal="left"/>
    </xf>
    <xf numFmtId="0" fontId="26" fillId="2" borderId="0" xfId="1" applyFont="1" applyFill="1" applyAlignment="1">
      <alignment horizontal="right"/>
    </xf>
    <xf numFmtId="0" fontId="37" fillId="0" borderId="0" xfId="0" applyFont="1" applyAlignment="1">
      <alignment horizontal="right"/>
    </xf>
    <xf numFmtId="0" fontId="26" fillId="0" borderId="0" xfId="1" applyNumberFormat="1" applyFont="1" applyBorder="1" applyAlignment="1">
      <alignment vertical="top" wrapText="1"/>
    </xf>
    <xf numFmtId="0" fontId="26" fillId="2" borderId="0" xfId="1" applyFont="1" applyFill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2" fontId="17" fillId="0" borderId="0" xfId="1" applyNumberFormat="1" applyFont="1" applyBorder="1" applyAlignment="1">
      <alignment horizontal="left"/>
    </xf>
    <xf numFmtId="165" fontId="17" fillId="0" borderId="0" xfId="1" applyNumberFormat="1" applyFont="1" applyBorder="1" applyAlignment="1">
      <alignment horizontal="left"/>
    </xf>
    <xf numFmtId="2" fontId="5" fillId="0" borderId="0" xfId="1" applyNumberFormat="1" applyFont="1" applyBorder="1" applyAlignment="1">
      <alignment horizontal="left"/>
    </xf>
    <xf numFmtId="0" fontId="0" fillId="2" borderId="0" xfId="0" applyFill="1" applyAlignment="1"/>
    <xf numFmtId="0" fontId="5" fillId="2" borderId="0" xfId="1" applyFont="1" applyFill="1"/>
    <xf numFmtId="0" fontId="5" fillId="2" borderId="0" xfId="1" applyFont="1" applyFill="1" applyAlignment="1">
      <alignment horizontal="right"/>
    </xf>
    <xf numFmtId="0" fontId="9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left" vertical="center" wrapText="1"/>
    </xf>
    <xf numFmtId="0" fontId="14" fillId="0" borderId="0" xfId="1" applyNumberFormat="1" applyFont="1" applyBorder="1" applyAlignment="1">
      <alignment horizontal="left"/>
    </xf>
    <xf numFmtId="0" fontId="9" fillId="2" borderId="0" xfId="1" applyFont="1" applyFill="1" applyAlignment="1"/>
    <xf numFmtId="2" fontId="16" fillId="0" borderId="1" xfId="0" applyNumberFormat="1" applyFont="1" applyBorder="1" applyAlignment="1">
      <alignment horizontal="right"/>
    </xf>
    <xf numFmtId="2" fontId="32" fillId="0" borderId="1" xfId="0" applyNumberFormat="1" applyFont="1" applyBorder="1" applyAlignment="1">
      <alignment horizontal="right" wrapText="1"/>
    </xf>
    <xf numFmtId="2" fontId="30" fillId="0" borderId="1" xfId="0" applyNumberFormat="1" applyFont="1" applyBorder="1" applyAlignment="1">
      <alignment horizontal="right" wrapText="1"/>
    </xf>
    <xf numFmtId="2" fontId="33" fillId="0" borderId="1" xfId="0" applyNumberFormat="1" applyFont="1" applyBorder="1" applyAlignment="1">
      <alignment horizontal="right" wrapText="1"/>
    </xf>
    <xf numFmtId="2" fontId="34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4" xfId="1" applyNumberFormat="1" applyFont="1" applyBorder="1" applyAlignment="1"/>
    <xf numFmtId="0" fontId="5" fillId="0" borderId="0" xfId="1" applyNumberFormat="1" applyFont="1" applyBorder="1" applyAlignment="1"/>
    <xf numFmtId="49" fontId="5" fillId="2" borderId="15" xfId="1" applyNumberFormat="1" applyFont="1" applyFill="1" applyBorder="1" applyAlignment="1">
      <alignment horizontal="center" vertical="center"/>
    </xf>
    <xf numFmtId="49" fontId="5" fillId="2" borderId="18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/>
    </xf>
    <xf numFmtId="0" fontId="5" fillId="2" borderId="0" xfId="1" applyFont="1" applyFill="1"/>
    <xf numFmtId="49" fontId="5" fillId="2" borderId="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/>
    </xf>
    <xf numFmtId="0" fontId="7" fillId="2" borderId="0" xfId="1" applyFont="1" applyFill="1" applyAlignment="1">
      <alignment horizontal="center"/>
    </xf>
    <xf numFmtId="0" fontId="5" fillId="2" borderId="2" xfId="1" applyFont="1" applyFill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49" fontId="9" fillId="2" borderId="2" xfId="1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/>
    <xf numFmtId="0" fontId="0" fillId="2" borderId="0" xfId="0" applyFill="1" applyAlignment="1"/>
    <xf numFmtId="0" fontId="1" fillId="2" borderId="0" xfId="0" applyFont="1" applyFill="1" applyAlignment="1">
      <alignment vertical="center"/>
    </xf>
    <xf numFmtId="0" fontId="5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6" fillId="2" borderId="0" xfId="1" applyFont="1" applyFill="1" applyAlignment="1">
      <alignment horizontal="center"/>
    </xf>
    <xf numFmtId="49" fontId="5" fillId="2" borderId="2" xfId="1" applyNumberFormat="1" applyFont="1" applyFill="1" applyBorder="1" applyAlignment="1">
      <alignment horizontal="left"/>
    </xf>
    <xf numFmtId="0" fontId="5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0" xfId="1" applyFont="1" applyFill="1" applyAlignment="1">
      <alignment horizontal="right"/>
    </xf>
    <xf numFmtId="0" fontId="9" fillId="2" borderId="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6" fillId="2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right"/>
    </xf>
    <xf numFmtId="0" fontId="9" fillId="2" borderId="0" xfId="1" applyFont="1" applyFill="1" applyAlignment="1">
      <alignment horizontal="left"/>
    </xf>
    <xf numFmtId="0" fontId="0" fillId="2" borderId="0" xfId="0" applyFill="1" applyAlignment="1">
      <alignment horizontal="left"/>
    </xf>
    <xf numFmtId="0" fontId="14" fillId="2" borderId="0" xfId="1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top" wrapText="1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left" vertical="top" wrapText="1"/>
    </xf>
    <xf numFmtId="4" fontId="5" fillId="2" borderId="16" xfId="1" applyNumberFormat="1" applyFont="1" applyFill="1" applyBorder="1" applyAlignment="1">
      <alignment horizontal="center" vertical="center"/>
    </xf>
    <xf numFmtId="4" fontId="5" fillId="2" borderId="19" xfId="1" applyNumberFormat="1" applyFont="1" applyFill="1" applyBorder="1" applyAlignment="1">
      <alignment horizontal="center" vertical="center"/>
    </xf>
    <xf numFmtId="4" fontId="5" fillId="2" borderId="20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left" vertical="top" wrapText="1"/>
    </xf>
    <xf numFmtId="0" fontId="5" fillId="0" borderId="17" xfId="1" applyFont="1" applyFill="1" applyBorder="1" applyAlignment="1">
      <alignment horizontal="left" vertical="top" wrapText="1"/>
    </xf>
    <xf numFmtId="4" fontId="5" fillId="0" borderId="15" xfId="1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4" fontId="5" fillId="0" borderId="17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top" wrapText="1"/>
    </xf>
    <xf numFmtId="0" fontId="5" fillId="0" borderId="7" xfId="1" applyFont="1" applyFill="1" applyBorder="1" applyAlignment="1">
      <alignment vertical="top" wrapText="1"/>
    </xf>
    <xf numFmtId="0" fontId="9" fillId="0" borderId="18" xfId="1" applyFont="1" applyFill="1" applyBorder="1" applyAlignment="1">
      <alignment horizontal="left" vertical="top" wrapText="1"/>
    </xf>
    <xf numFmtId="0" fontId="9" fillId="0" borderId="17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4" fontId="9" fillId="0" borderId="15" xfId="1" applyNumberFormat="1" applyFont="1" applyFill="1" applyBorder="1" applyAlignment="1">
      <alignment horizontal="center" vertical="center"/>
    </xf>
    <xf numFmtId="4" fontId="9" fillId="0" borderId="18" xfId="1" applyNumberFormat="1" applyFont="1" applyFill="1" applyBorder="1" applyAlignment="1">
      <alignment horizontal="center" vertical="center"/>
    </xf>
    <xf numFmtId="4" fontId="9" fillId="0" borderId="17" xfId="1" applyNumberFormat="1" applyFont="1" applyFill="1" applyBorder="1" applyAlignment="1">
      <alignment horizontal="center" vertical="center"/>
    </xf>
    <xf numFmtId="4" fontId="5" fillId="0" borderId="16" xfId="1" applyNumberFormat="1" applyFont="1" applyFill="1" applyBorder="1" applyAlignment="1">
      <alignment horizontal="center" vertical="center"/>
    </xf>
    <xf numFmtId="4" fontId="5" fillId="0" borderId="19" xfId="1" applyNumberFormat="1" applyFont="1" applyFill="1" applyBorder="1" applyAlignment="1">
      <alignment horizontal="center" vertical="center"/>
    </xf>
    <xf numFmtId="4" fontId="5" fillId="0" borderId="20" xfId="1" applyNumberFormat="1" applyFont="1" applyFill="1" applyBorder="1" applyAlignment="1">
      <alignment horizontal="center" vertical="center"/>
    </xf>
    <xf numFmtId="4" fontId="5" fillId="2" borderId="15" xfId="1" applyNumberFormat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4" fontId="5" fillId="2" borderId="18" xfId="1" applyNumberFormat="1" applyFont="1" applyFill="1" applyBorder="1" applyAlignment="1">
      <alignment horizontal="center" vertical="center"/>
    </xf>
    <xf numFmtId="4" fontId="5" fillId="2" borderId="17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top" wrapText="1" indent="2"/>
    </xf>
    <xf numFmtId="0" fontId="5" fillId="0" borderId="7" xfId="1" applyFont="1" applyFill="1" applyBorder="1" applyAlignment="1">
      <alignment horizontal="left" vertical="top" wrapText="1" indent="2"/>
    </xf>
    <xf numFmtId="4" fontId="9" fillId="2" borderId="15" xfId="1" applyNumberFormat="1" applyFont="1" applyFill="1" applyBorder="1" applyAlignment="1">
      <alignment horizontal="center" vertical="center"/>
    </xf>
    <xf numFmtId="4" fontId="9" fillId="2" borderId="18" xfId="1" applyNumberFormat="1" applyFont="1" applyFill="1" applyBorder="1" applyAlignment="1">
      <alignment horizontal="center" vertical="center"/>
    </xf>
    <xf numFmtId="4" fontId="9" fillId="2" borderId="17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10" fillId="0" borderId="2" xfId="1" applyFont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4" fontId="9" fillId="2" borderId="16" xfId="1" applyNumberFormat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top" wrapText="1"/>
    </xf>
    <xf numFmtId="0" fontId="5" fillId="0" borderId="17" xfId="1" applyFont="1" applyFill="1" applyBorder="1" applyAlignment="1">
      <alignment vertical="top" wrapText="1"/>
    </xf>
    <xf numFmtId="0" fontId="5" fillId="0" borderId="18" xfId="1" applyFont="1" applyFill="1" applyBorder="1" applyAlignment="1">
      <alignment horizontal="left" vertical="top" wrapText="1" indent="2"/>
    </xf>
    <xf numFmtId="0" fontId="5" fillId="0" borderId="17" xfId="1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8" fillId="0" borderId="1" xfId="2" applyFont="1" applyBorder="1" applyAlignment="1" applyProtection="1">
      <alignment horizontal="center" vertical="center" wrapText="1"/>
    </xf>
    <xf numFmtId="4" fontId="5" fillId="0" borderId="19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/>
    </xf>
    <xf numFmtId="49" fontId="9" fillId="0" borderId="2" xfId="1" applyNumberFormat="1" applyFont="1" applyBorder="1" applyAlignment="1">
      <alignment horizontal="left"/>
    </xf>
    <xf numFmtId="0" fontId="9" fillId="0" borderId="0" xfId="1" applyNumberFormat="1" applyFont="1" applyBorder="1" applyAlignment="1">
      <alignment horizontal="left"/>
    </xf>
    <xf numFmtId="0" fontId="9" fillId="0" borderId="2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center" vertical="top"/>
    </xf>
    <xf numFmtId="0" fontId="5" fillId="0" borderId="16" xfId="1" applyNumberFormat="1" applyFont="1" applyBorder="1" applyAlignment="1">
      <alignment horizontal="center" vertical="center" wrapText="1"/>
    </xf>
    <xf numFmtId="0" fontId="5" fillId="0" borderId="19" xfId="1" applyNumberFormat="1" applyFont="1" applyBorder="1" applyAlignment="1">
      <alignment horizontal="center" vertical="center" wrapText="1"/>
    </xf>
    <xf numFmtId="0" fontId="5" fillId="0" borderId="20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5" fillId="0" borderId="18" xfId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2" fontId="5" fillId="3" borderId="15" xfId="1" applyNumberFormat="1" applyFont="1" applyFill="1" applyBorder="1" applyAlignment="1">
      <alignment horizontal="center" vertical="center"/>
    </xf>
    <xf numFmtId="2" fontId="5" fillId="3" borderId="18" xfId="1" applyNumberFormat="1" applyFont="1" applyFill="1" applyBorder="1" applyAlignment="1">
      <alignment horizontal="center" vertical="center"/>
    </xf>
    <xf numFmtId="2" fontId="5" fillId="3" borderId="17" xfId="1" applyNumberFormat="1" applyFont="1" applyFill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9" fontId="5" fillId="0" borderId="15" xfId="1" applyNumberFormat="1" applyFont="1" applyBorder="1" applyAlignment="1">
      <alignment horizontal="center" vertical="center"/>
    </xf>
    <xf numFmtId="9" fontId="5" fillId="0" borderId="18" xfId="1" applyNumberFormat="1" applyFont="1" applyBorder="1" applyAlignment="1">
      <alignment horizontal="center" vertical="center"/>
    </xf>
    <xf numFmtId="9" fontId="5" fillId="0" borderId="17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2" fontId="5" fillId="0" borderId="18" xfId="1" applyNumberFormat="1" applyFont="1" applyBorder="1" applyAlignment="1">
      <alignment horizontal="center" vertical="center"/>
    </xf>
    <xf numFmtId="2" fontId="5" fillId="0" borderId="17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49" fontId="5" fillId="3" borderId="15" xfId="1" applyNumberFormat="1" applyFont="1" applyFill="1" applyBorder="1" applyAlignment="1">
      <alignment horizontal="center" vertical="center"/>
    </xf>
    <xf numFmtId="49" fontId="5" fillId="3" borderId="18" xfId="1" applyNumberFormat="1" applyFont="1" applyFill="1" applyBorder="1" applyAlignment="1">
      <alignment horizontal="center" vertical="center"/>
    </xf>
    <xf numFmtId="49" fontId="5" fillId="3" borderId="17" xfId="1" applyNumberFormat="1" applyFont="1" applyFill="1" applyBorder="1" applyAlignment="1">
      <alignment horizontal="center" vertical="center"/>
    </xf>
    <xf numFmtId="49" fontId="5" fillId="3" borderId="15" xfId="1" applyNumberFormat="1" applyFont="1" applyFill="1" applyBorder="1" applyAlignment="1">
      <alignment horizontal="left" vertical="center" wrapText="1"/>
    </xf>
    <xf numFmtId="49" fontId="5" fillId="3" borderId="18" xfId="1" applyNumberFormat="1" applyFont="1" applyFill="1" applyBorder="1" applyAlignment="1">
      <alignment horizontal="left" vertical="center" wrapText="1"/>
    </xf>
    <xf numFmtId="49" fontId="5" fillId="3" borderId="17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left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0" fontId="5" fillId="3" borderId="15" xfId="1" applyNumberFormat="1" applyFont="1" applyFill="1" applyBorder="1" applyAlignment="1">
      <alignment horizontal="center" vertical="center"/>
    </xf>
    <xf numFmtId="0" fontId="5" fillId="3" borderId="18" xfId="1" applyNumberFormat="1" applyFont="1" applyFill="1" applyBorder="1" applyAlignment="1">
      <alignment horizontal="center" vertical="center"/>
    </xf>
    <xf numFmtId="0" fontId="5" fillId="3" borderId="17" xfId="1" applyNumberFormat="1" applyFont="1" applyFill="1" applyBorder="1" applyAlignment="1">
      <alignment horizontal="center" vertical="center"/>
    </xf>
    <xf numFmtId="2" fontId="5" fillId="4" borderId="15" xfId="1" applyNumberFormat="1" applyFont="1" applyFill="1" applyBorder="1" applyAlignment="1">
      <alignment horizontal="center" vertical="center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left"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49" fontId="5" fillId="0" borderId="15" xfId="1" applyNumberFormat="1" applyFont="1" applyBorder="1" applyAlignment="1">
      <alignment horizontal="right" vertical="center"/>
    </xf>
    <xf numFmtId="49" fontId="5" fillId="0" borderId="18" xfId="1" applyNumberFormat="1" applyFont="1" applyBorder="1" applyAlignment="1">
      <alignment horizontal="right" vertical="center"/>
    </xf>
    <xf numFmtId="49" fontId="5" fillId="0" borderId="17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left" vertical="center" wrapText="1"/>
    </xf>
    <xf numFmtId="0" fontId="5" fillId="0" borderId="18" xfId="1" applyNumberFormat="1" applyFont="1" applyBorder="1" applyAlignment="1">
      <alignment horizontal="left" vertical="center" wrapText="1"/>
    </xf>
    <xf numFmtId="0" fontId="5" fillId="0" borderId="17" xfId="1" applyNumberFormat="1" applyFont="1" applyBorder="1" applyAlignment="1">
      <alignment horizontal="left" vertical="center" wrapText="1"/>
    </xf>
    <xf numFmtId="0" fontId="18" fillId="0" borderId="0" xfId="1" applyNumberFormat="1" applyFont="1" applyBorder="1" applyAlignment="1">
      <alignment horizontal="justify" wrapText="1"/>
    </xf>
    <xf numFmtId="0" fontId="4" fillId="0" borderId="0" xfId="1" applyNumberFormat="1" applyFont="1" applyBorder="1" applyAlignment="1">
      <alignment horizontal="justify" wrapText="1"/>
    </xf>
    <xf numFmtId="49" fontId="14" fillId="0" borderId="2" xfId="1" applyNumberFormat="1" applyFont="1" applyBorder="1" applyAlignment="1">
      <alignment horizontal="left"/>
    </xf>
    <xf numFmtId="0" fontId="14" fillId="0" borderId="0" xfId="1" applyNumberFormat="1" applyFont="1" applyBorder="1" applyAlignment="1">
      <alignment horizontal="left"/>
    </xf>
    <xf numFmtId="0" fontId="14" fillId="0" borderId="2" xfId="1" applyNumberFormat="1" applyFont="1" applyBorder="1" applyAlignment="1">
      <alignment horizontal="left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 wrapText="1"/>
    </xf>
    <xf numFmtId="0" fontId="5" fillId="0" borderId="18" xfId="1" applyNumberFormat="1" applyFont="1" applyBorder="1" applyAlignment="1">
      <alignment horizontal="left" vertical="center" wrapText="1" indent="2"/>
    </xf>
    <xf numFmtId="0" fontId="5" fillId="0" borderId="17" xfId="1" applyNumberFormat="1" applyFont="1" applyBorder="1" applyAlignment="1">
      <alignment horizontal="left" vertical="center" wrapText="1" indent="2"/>
    </xf>
    <xf numFmtId="49" fontId="5" fillId="0" borderId="16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left" vertical="center" wrapText="1" indent="2"/>
    </xf>
    <xf numFmtId="0" fontId="5" fillId="0" borderId="20" xfId="1" applyNumberFormat="1" applyFont="1" applyBorder="1" applyAlignment="1">
      <alignment horizontal="left" vertical="center" wrapText="1" indent="2"/>
    </xf>
    <xf numFmtId="0" fontId="5" fillId="0" borderId="16" xfId="1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5" fillId="0" borderId="19" xfId="1" applyNumberFormat="1" applyFont="1" applyBorder="1" applyAlignment="1">
      <alignment horizontal="center"/>
    </xf>
    <xf numFmtId="0" fontId="5" fillId="0" borderId="20" xfId="1" applyNumberFormat="1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5" fillId="0" borderId="7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left" vertical="center" wrapText="1"/>
    </xf>
    <xf numFmtId="0" fontId="5" fillId="0" borderId="7" xfId="1" applyNumberFormat="1" applyFont="1" applyBorder="1" applyAlignment="1">
      <alignment horizontal="left" vertical="center" wrapText="1"/>
    </xf>
    <xf numFmtId="10" fontId="5" fillId="0" borderId="1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left" vertical="center"/>
    </xf>
    <xf numFmtId="49" fontId="5" fillId="0" borderId="18" xfId="1" applyNumberFormat="1" applyFont="1" applyBorder="1" applyAlignment="1">
      <alignment horizontal="left" vertical="center"/>
    </xf>
    <xf numFmtId="49" fontId="5" fillId="0" borderId="17" xfId="1" applyNumberFormat="1" applyFont="1" applyBorder="1" applyAlignment="1">
      <alignment horizontal="left" vertical="center"/>
    </xf>
    <xf numFmtId="0" fontId="5" fillId="0" borderId="15" xfId="1" applyNumberFormat="1" applyFont="1" applyBorder="1" applyAlignment="1">
      <alignment horizontal="right" vertical="center"/>
    </xf>
    <xf numFmtId="0" fontId="5" fillId="0" borderId="18" xfId="1" applyNumberFormat="1" applyFont="1" applyBorder="1" applyAlignment="1">
      <alignment horizontal="right" vertical="center"/>
    </xf>
    <xf numFmtId="0" fontId="5" fillId="0" borderId="17" xfId="1" applyNumberFormat="1" applyFont="1" applyBorder="1" applyAlignment="1">
      <alignment horizontal="right" vertical="center"/>
    </xf>
    <xf numFmtId="0" fontId="5" fillId="4" borderId="15" xfId="1" applyNumberFormat="1" applyFont="1" applyFill="1" applyBorder="1" applyAlignment="1">
      <alignment horizontal="center" vertical="center"/>
    </xf>
    <xf numFmtId="0" fontId="5" fillId="4" borderId="18" xfId="1" applyNumberFormat="1" applyFont="1" applyFill="1" applyBorder="1" applyAlignment="1">
      <alignment horizontal="center" vertical="center"/>
    </xf>
    <xf numFmtId="0" fontId="5" fillId="4" borderId="17" xfId="1" applyNumberFormat="1" applyFont="1" applyFill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166" fontId="5" fillId="0" borderId="18" xfId="1" applyNumberFormat="1" applyFont="1" applyBorder="1" applyAlignment="1">
      <alignment horizontal="center" vertical="center"/>
    </xf>
    <xf numFmtId="166" fontId="5" fillId="0" borderId="17" xfId="1" applyNumberFormat="1" applyFont="1" applyBorder="1" applyAlignment="1">
      <alignment horizontal="center" vertical="center"/>
    </xf>
    <xf numFmtId="164" fontId="5" fillId="4" borderId="15" xfId="1" applyNumberFormat="1" applyFont="1" applyFill="1" applyBorder="1" applyAlignment="1">
      <alignment horizontal="center" vertical="center"/>
    </xf>
    <xf numFmtId="164" fontId="5" fillId="4" borderId="18" xfId="1" applyNumberFormat="1" applyFont="1" applyFill="1" applyBorder="1" applyAlignment="1">
      <alignment horizontal="center" vertical="center"/>
    </xf>
    <xf numFmtId="164" fontId="5" fillId="4" borderId="17" xfId="1" applyNumberFormat="1" applyFont="1" applyFill="1" applyBorder="1" applyAlignment="1">
      <alignment horizontal="center" vertical="center"/>
    </xf>
    <xf numFmtId="0" fontId="19" fillId="0" borderId="19" xfId="1" applyNumberFormat="1" applyFont="1" applyBorder="1" applyAlignment="1">
      <alignment horizontal="center" vertical="top"/>
    </xf>
    <xf numFmtId="0" fontId="19" fillId="0" borderId="0" xfId="1" applyNumberFormat="1" applyFont="1" applyBorder="1" applyAlignment="1">
      <alignment horizontal="center" vertical="top"/>
    </xf>
    <xf numFmtId="49" fontId="21" fillId="0" borderId="2" xfId="1" applyNumberFormat="1" applyFont="1" applyFill="1" applyBorder="1" applyAlignment="1">
      <alignment horizontal="center"/>
    </xf>
    <xf numFmtId="0" fontId="21" fillId="0" borderId="0" xfId="1" applyNumberFormat="1" applyFont="1" applyBorder="1" applyAlignment="1">
      <alignment horizontal="left"/>
    </xf>
    <xf numFmtId="0" fontId="21" fillId="0" borderId="0" xfId="1" applyNumberFormat="1" applyFont="1" applyBorder="1" applyAlignment="1">
      <alignment horizontal="right"/>
    </xf>
    <xf numFmtId="49" fontId="21" fillId="0" borderId="2" xfId="1" applyNumberFormat="1" applyFont="1" applyFill="1" applyBorder="1" applyAlignment="1">
      <alignment horizontal="left"/>
    </xf>
    <xf numFmtId="0" fontId="21" fillId="0" borderId="0" xfId="1" applyNumberFormat="1" applyFont="1" applyBorder="1" applyAlignment="1">
      <alignment horizontal="center"/>
    </xf>
    <xf numFmtId="0" fontId="21" fillId="0" borderId="2" xfId="1" applyNumberFormat="1" applyFont="1" applyFill="1" applyBorder="1" applyAlignment="1">
      <alignment horizontal="center"/>
    </xf>
    <xf numFmtId="0" fontId="21" fillId="0" borderId="2" xfId="1" applyNumberFormat="1" applyFont="1" applyFill="1" applyBorder="1" applyAlignment="1">
      <alignment horizontal="left"/>
    </xf>
    <xf numFmtId="0" fontId="22" fillId="0" borderId="0" xfId="1" applyNumberFormat="1" applyFont="1" applyBorder="1" applyAlignment="1">
      <alignment horizontal="center"/>
    </xf>
    <xf numFmtId="49" fontId="24" fillId="0" borderId="2" xfId="1" applyNumberFormat="1" applyFont="1" applyFill="1" applyBorder="1" applyAlignment="1">
      <alignment horizontal="left"/>
    </xf>
    <xf numFmtId="49" fontId="21" fillId="0" borderId="52" xfId="1" applyNumberFormat="1" applyFont="1" applyBorder="1" applyAlignment="1">
      <alignment horizontal="center" vertical="center"/>
    </xf>
    <xf numFmtId="49" fontId="21" fillId="0" borderId="44" xfId="1" applyNumberFormat="1" applyFont="1" applyBorder="1" applyAlignment="1">
      <alignment horizontal="center" vertical="center"/>
    </xf>
    <xf numFmtId="49" fontId="21" fillId="0" borderId="53" xfId="1" applyNumberFormat="1" applyFont="1" applyBorder="1" applyAlignment="1">
      <alignment horizontal="center" vertical="center"/>
    </xf>
    <xf numFmtId="49" fontId="21" fillId="0" borderId="23" xfId="1" applyNumberFormat="1" applyFont="1" applyBorder="1" applyAlignment="1">
      <alignment horizontal="center" vertical="center"/>
    </xf>
    <xf numFmtId="49" fontId="21" fillId="0" borderId="24" xfId="1" applyNumberFormat="1" applyFont="1" applyBorder="1" applyAlignment="1">
      <alignment horizontal="center" vertical="center"/>
    </xf>
    <xf numFmtId="49" fontId="21" fillId="0" borderId="25" xfId="1" applyNumberFormat="1" applyFont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left" wrapText="1"/>
    </xf>
    <xf numFmtId="0" fontId="21" fillId="0" borderId="2" xfId="1" applyNumberFormat="1" applyFont="1" applyFill="1" applyBorder="1" applyAlignment="1">
      <alignment horizontal="left" wrapText="1"/>
    </xf>
    <xf numFmtId="49" fontId="21" fillId="0" borderId="30" xfId="1" applyNumberFormat="1" applyFont="1" applyFill="1" applyBorder="1" applyAlignment="1">
      <alignment horizontal="center"/>
    </xf>
    <xf numFmtId="49" fontId="21" fillId="0" borderId="19" xfId="1" applyNumberFormat="1" applyFont="1" applyFill="1" applyBorder="1" applyAlignment="1">
      <alignment horizontal="center"/>
    </xf>
    <xf numFmtId="49" fontId="21" fillId="0" borderId="31" xfId="1" applyNumberFormat="1" applyFont="1" applyFill="1" applyBorder="1" applyAlignment="1">
      <alignment horizontal="center"/>
    </xf>
    <xf numFmtId="49" fontId="21" fillId="0" borderId="28" xfId="1" applyNumberFormat="1" applyFont="1" applyFill="1" applyBorder="1" applyAlignment="1">
      <alignment horizontal="center"/>
    </xf>
    <xf numFmtId="49" fontId="21" fillId="0" borderId="18" xfId="1" applyNumberFormat="1" applyFont="1" applyFill="1" applyBorder="1" applyAlignment="1">
      <alignment horizontal="center"/>
    </xf>
    <xf numFmtId="49" fontId="21" fillId="0" borderId="29" xfId="1" applyNumberFormat="1" applyFont="1" applyFill="1" applyBorder="1" applyAlignment="1">
      <alignment horizontal="center"/>
    </xf>
    <xf numFmtId="49" fontId="21" fillId="0" borderId="32" xfId="1" applyNumberFormat="1" applyFont="1" applyFill="1" applyBorder="1" applyAlignment="1">
      <alignment horizontal="center"/>
    </xf>
    <xf numFmtId="49" fontId="21" fillId="0" borderId="33" xfId="1" applyNumberFormat="1" applyFont="1" applyFill="1" applyBorder="1" applyAlignment="1">
      <alignment horizontal="center"/>
    </xf>
    <xf numFmtId="49" fontId="21" fillId="0" borderId="26" xfId="1" applyNumberFormat="1" applyFont="1" applyFill="1" applyBorder="1" applyAlignment="1">
      <alignment horizontal="center"/>
    </xf>
    <xf numFmtId="49" fontId="21" fillId="0" borderId="1" xfId="1" applyNumberFormat="1" applyFont="1" applyFill="1" applyBorder="1" applyAlignment="1">
      <alignment horizontal="center"/>
    </xf>
    <xf numFmtId="49" fontId="21" fillId="0" borderId="27" xfId="1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left"/>
    </xf>
    <xf numFmtId="49" fontId="21" fillId="0" borderId="54" xfId="1" applyNumberFormat="1" applyFont="1" applyFill="1" applyBorder="1" applyAlignment="1">
      <alignment horizontal="center"/>
    </xf>
    <xf numFmtId="49" fontId="21" fillId="0" borderId="0" xfId="1" applyNumberFormat="1" applyFont="1" applyFill="1" applyBorder="1" applyAlignment="1">
      <alignment horizontal="center"/>
    </xf>
    <xf numFmtId="49" fontId="21" fillId="0" borderId="55" xfId="1" applyNumberFormat="1" applyFont="1" applyFill="1" applyBorder="1" applyAlignment="1">
      <alignment horizontal="center"/>
    </xf>
    <xf numFmtId="49" fontId="25" fillId="0" borderId="34" xfId="1" applyNumberFormat="1" applyFont="1" applyFill="1" applyBorder="1" applyAlignment="1">
      <alignment horizontal="center" vertical="center"/>
    </xf>
    <xf numFmtId="49" fontId="25" fillId="0" borderId="35" xfId="1" applyNumberFormat="1" applyFont="1" applyFill="1" applyBorder="1" applyAlignment="1">
      <alignment horizontal="center" vertical="center"/>
    </xf>
    <xf numFmtId="49" fontId="25" fillId="0" borderId="36" xfId="1" applyNumberFormat="1" applyFont="1" applyFill="1" applyBorder="1" applyAlignment="1">
      <alignment horizontal="center" vertical="center"/>
    </xf>
    <xf numFmtId="49" fontId="25" fillId="0" borderId="37" xfId="1" applyNumberFormat="1" applyFont="1" applyFill="1" applyBorder="1" applyAlignment="1">
      <alignment horizontal="center" vertical="center"/>
    </xf>
    <xf numFmtId="49" fontId="25" fillId="0" borderId="38" xfId="1" applyNumberFormat="1" applyFont="1" applyFill="1" applyBorder="1" applyAlignment="1">
      <alignment horizontal="center" vertical="center"/>
    </xf>
    <xf numFmtId="49" fontId="25" fillId="0" borderId="39" xfId="1" applyNumberFormat="1" applyFont="1" applyFill="1" applyBorder="1" applyAlignment="1">
      <alignment horizontal="center" vertical="center"/>
    </xf>
    <xf numFmtId="49" fontId="21" fillId="0" borderId="43" xfId="1" applyNumberFormat="1" applyFont="1" applyFill="1" applyBorder="1" applyAlignment="1">
      <alignment horizontal="center"/>
    </xf>
    <xf numFmtId="49" fontId="21" fillId="0" borderId="44" xfId="1" applyNumberFormat="1" applyFont="1" applyFill="1" applyBorder="1" applyAlignment="1">
      <alignment horizontal="center"/>
    </xf>
    <xf numFmtId="49" fontId="21" fillId="0" borderId="45" xfId="1" applyNumberFormat="1" applyFont="1" applyFill="1" applyBorder="1" applyAlignment="1">
      <alignment horizontal="center"/>
    </xf>
    <xf numFmtId="2" fontId="21" fillId="0" borderId="47" xfId="1" applyNumberFormat="1" applyFont="1" applyFill="1" applyBorder="1" applyAlignment="1">
      <alignment horizontal="center" vertical="center"/>
    </xf>
    <xf numFmtId="2" fontId="21" fillId="0" borderId="48" xfId="1" applyNumberFormat="1" applyFont="1" applyFill="1" applyBorder="1" applyAlignment="1">
      <alignment horizontal="center" vertical="center"/>
    </xf>
    <xf numFmtId="2" fontId="21" fillId="0" borderId="49" xfId="1" applyNumberFormat="1" applyFont="1" applyFill="1" applyBorder="1" applyAlignment="1">
      <alignment horizontal="center" vertical="center"/>
    </xf>
    <xf numFmtId="0" fontId="21" fillId="0" borderId="17" xfId="1" applyNumberFormat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 wrapText="1"/>
    </xf>
    <xf numFmtId="0" fontId="27" fillId="0" borderId="1" xfId="1" applyNumberFormat="1" applyFont="1" applyBorder="1" applyAlignment="1">
      <alignment horizontal="center" vertical="center" wrapText="1"/>
    </xf>
    <xf numFmtId="0" fontId="27" fillId="0" borderId="1" xfId="1" applyNumberFormat="1" applyFont="1" applyBorder="1" applyAlignment="1">
      <alignment horizontal="center" vertical="center"/>
    </xf>
    <xf numFmtId="0" fontId="21" fillId="0" borderId="16" xfId="1" applyNumberFormat="1" applyFont="1" applyBorder="1" applyAlignment="1">
      <alignment horizontal="center"/>
    </xf>
    <xf numFmtId="0" fontId="21" fillId="0" borderId="19" xfId="1" applyNumberFormat="1" applyFont="1" applyBorder="1" applyAlignment="1">
      <alignment horizontal="center"/>
    </xf>
    <xf numFmtId="0" fontId="21" fillId="0" borderId="20" xfId="1" applyNumberFormat="1" applyFont="1" applyBorder="1" applyAlignment="1">
      <alignment horizontal="center"/>
    </xf>
    <xf numFmtId="0" fontId="21" fillId="0" borderId="16" xfId="1" applyNumberFormat="1" applyFont="1" applyBorder="1" applyAlignment="1">
      <alignment horizontal="center" vertical="center" wrapText="1"/>
    </xf>
    <xf numFmtId="0" fontId="21" fillId="0" borderId="19" xfId="1" applyNumberFormat="1" applyFont="1" applyBorder="1" applyAlignment="1">
      <alignment horizontal="center" vertical="center" wrapText="1"/>
    </xf>
    <xf numFmtId="0" fontId="21" fillId="0" borderId="20" xfId="1" applyNumberFormat="1" applyFont="1" applyBorder="1" applyAlignment="1">
      <alignment horizontal="center" vertical="center" wrapText="1"/>
    </xf>
    <xf numFmtId="0" fontId="21" fillId="0" borderId="4" xfId="1" applyNumberFormat="1" applyFont="1" applyBorder="1" applyAlignment="1">
      <alignment horizontal="center" vertical="center" wrapText="1"/>
    </xf>
    <xf numFmtId="0" fontId="21" fillId="0" borderId="0" xfId="1" applyNumberFormat="1" applyFont="1" applyBorder="1" applyAlignment="1">
      <alignment horizontal="center" vertical="center" wrapText="1"/>
    </xf>
    <xf numFmtId="0" fontId="21" fillId="0" borderId="5" xfId="1" applyNumberFormat="1" applyFont="1" applyBorder="1" applyAlignment="1">
      <alignment horizontal="center" vertical="center" wrapText="1"/>
    </xf>
    <xf numFmtId="0" fontId="21" fillId="0" borderId="6" xfId="1" applyNumberFormat="1" applyFont="1" applyBorder="1" applyAlignment="1">
      <alignment horizontal="center" vertical="center" wrapText="1"/>
    </xf>
    <xf numFmtId="0" fontId="21" fillId="0" borderId="2" xfId="1" applyNumberFormat="1" applyFont="1" applyBorder="1" applyAlignment="1">
      <alignment horizontal="center" vertical="center" wrapText="1"/>
    </xf>
    <xf numFmtId="0" fontId="21" fillId="0" borderId="7" xfId="1" applyNumberFormat="1" applyFont="1" applyBorder="1" applyAlignment="1">
      <alignment horizontal="center" vertical="center" wrapText="1"/>
    </xf>
    <xf numFmtId="0" fontId="21" fillId="0" borderId="16" xfId="1" applyNumberFormat="1" applyFont="1" applyBorder="1" applyAlignment="1">
      <alignment horizontal="center" vertical="center"/>
    </xf>
    <xf numFmtId="0" fontId="21" fillId="0" borderId="19" xfId="1" applyNumberFormat="1" applyFont="1" applyBorder="1" applyAlignment="1">
      <alignment horizontal="center" vertical="center"/>
    </xf>
    <xf numFmtId="0" fontId="21" fillId="0" borderId="4" xfId="1" applyNumberFormat="1" applyFont="1" applyBorder="1" applyAlignment="1">
      <alignment horizontal="center" vertical="center"/>
    </xf>
    <xf numFmtId="0" fontId="21" fillId="0" borderId="0" xfId="1" applyNumberFormat="1" applyFont="1" applyBorder="1" applyAlignment="1">
      <alignment horizontal="center" vertical="center"/>
    </xf>
    <xf numFmtId="0" fontId="21" fillId="0" borderId="6" xfId="1" applyNumberFormat="1" applyFont="1" applyBorder="1" applyAlignment="1">
      <alignment horizontal="center" vertical="center"/>
    </xf>
    <xf numFmtId="0" fontId="21" fillId="0" borderId="2" xfId="1" applyNumberFormat="1" applyFont="1" applyBorder="1" applyAlignment="1">
      <alignment horizontal="center" vertical="center"/>
    </xf>
    <xf numFmtId="0" fontId="21" fillId="0" borderId="4" xfId="1" applyNumberFormat="1" applyFont="1" applyBorder="1" applyAlignment="1">
      <alignment horizontal="center"/>
    </xf>
    <xf numFmtId="0" fontId="21" fillId="0" borderId="5" xfId="1" applyNumberFormat="1" applyFont="1" applyBorder="1" applyAlignment="1">
      <alignment horizontal="center"/>
    </xf>
    <xf numFmtId="0" fontId="21" fillId="0" borderId="1" xfId="1" applyNumberFormat="1" applyFont="1" applyBorder="1" applyAlignment="1">
      <alignment horizontal="center" vertical="top"/>
    </xf>
    <xf numFmtId="0" fontId="21" fillId="0" borderId="15" xfId="1" applyNumberFormat="1" applyFont="1" applyBorder="1" applyAlignment="1">
      <alignment horizontal="center" vertical="top"/>
    </xf>
    <xf numFmtId="0" fontId="21" fillId="0" borderId="18" xfId="1" applyNumberFormat="1" applyFont="1" applyBorder="1" applyAlignment="1">
      <alignment horizontal="center" vertical="top"/>
    </xf>
    <xf numFmtId="0" fontId="21" fillId="0" borderId="17" xfId="1" applyNumberFormat="1" applyFont="1" applyBorder="1" applyAlignment="1">
      <alignment horizontal="center" vertical="top"/>
    </xf>
    <xf numFmtId="0" fontId="21" fillId="0" borderId="56" xfId="1" applyNumberFormat="1" applyFont="1" applyBorder="1" applyAlignment="1">
      <alignment horizontal="center" vertical="top"/>
    </xf>
    <xf numFmtId="0" fontId="21" fillId="0" borderId="52" xfId="1" applyNumberFormat="1" applyFont="1" applyBorder="1" applyAlignment="1">
      <alignment horizontal="center" vertical="top"/>
    </xf>
    <xf numFmtId="0" fontId="21" fillId="0" borderId="17" xfId="1" applyNumberFormat="1" applyFont="1" applyFill="1" applyBorder="1" applyAlignment="1">
      <alignment horizontal="center" wrapText="1"/>
    </xf>
    <xf numFmtId="0" fontId="21" fillId="0" borderId="1" xfId="1" applyNumberFormat="1" applyFont="1" applyFill="1" applyBorder="1" applyAlignment="1">
      <alignment horizontal="center" wrapText="1"/>
    </xf>
    <xf numFmtId="0" fontId="21" fillId="0" borderId="15" xfId="1" applyNumberFormat="1" applyFont="1" applyFill="1" applyBorder="1" applyAlignment="1">
      <alignment horizontal="center" wrapText="1"/>
    </xf>
    <xf numFmtId="49" fontId="21" fillId="0" borderId="23" xfId="1" applyNumberFormat="1" applyFont="1" applyFill="1" applyBorder="1" applyAlignment="1">
      <alignment horizontal="center"/>
    </xf>
    <xf numFmtId="49" fontId="21" fillId="0" borderId="24" xfId="1" applyNumberFormat="1" applyFont="1" applyFill="1" applyBorder="1" applyAlignment="1">
      <alignment horizontal="center"/>
    </xf>
    <xf numFmtId="49" fontId="28" fillId="0" borderId="24" xfId="1" applyNumberFormat="1" applyFont="1" applyFill="1" applyBorder="1" applyAlignment="1">
      <alignment horizontal="center"/>
    </xf>
    <xf numFmtId="2" fontId="21" fillId="0" borderId="24" xfId="1" applyNumberFormat="1" applyFont="1" applyFill="1" applyBorder="1" applyAlignment="1">
      <alignment horizontal="center"/>
    </xf>
    <xf numFmtId="0" fontId="21" fillId="0" borderId="3" xfId="1" applyNumberFormat="1" applyFont="1" applyBorder="1" applyAlignment="1">
      <alignment horizontal="center" vertical="top"/>
    </xf>
    <xf numFmtId="2" fontId="21" fillId="0" borderId="25" xfId="1" applyNumberFormat="1" applyFont="1" applyFill="1" applyBorder="1" applyAlignment="1">
      <alignment horizontal="center"/>
    </xf>
    <xf numFmtId="49" fontId="21" fillId="0" borderId="1" xfId="1" applyNumberFormat="1" applyFont="1" applyFill="1" applyBorder="1" applyAlignment="1">
      <alignment horizontal="center" vertical="center"/>
    </xf>
    <xf numFmtId="2" fontId="21" fillId="0" borderId="1" xfId="1" applyNumberFormat="1" applyFont="1" applyFill="1" applyBorder="1" applyAlignment="1">
      <alignment horizontal="center" vertical="center"/>
    </xf>
    <xf numFmtId="2" fontId="21" fillId="0" borderId="27" xfId="1" applyNumberFormat="1" applyFont="1" applyFill="1" applyBorder="1" applyAlignment="1">
      <alignment horizontal="center" vertical="center"/>
    </xf>
    <xf numFmtId="2" fontId="21" fillId="0" borderId="43" xfId="1" applyNumberFormat="1" applyFont="1" applyFill="1" applyBorder="1" applyAlignment="1">
      <alignment horizontal="center" vertical="center"/>
    </xf>
    <xf numFmtId="2" fontId="21" fillId="0" borderId="44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49" fontId="21" fillId="0" borderId="56" xfId="1" applyNumberFormat="1" applyFont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2" fontId="21" fillId="0" borderId="50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1" fillId="0" borderId="18" xfId="1" applyNumberFormat="1" applyFont="1" applyFill="1" applyBorder="1" applyAlignment="1">
      <alignment horizontal="left" vertical="center" wrapText="1"/>
    </xf>
    <xf numFmtId="0" fontId="21" fillId="0" borderId="29" xfId="1" applyNumberFormat="1" applyFont="1" applyFill="1" applyBorder="1" applyAlignment="1">
      <alignment horizontal="left" vertical="center" wrapText="1"/>
    </xf>
    <xf numFmtId="49" fontId="21" fillId="0" borderId="57" xfId="1" applyNumberFormat="1" applyFont="1" applyFill="1" applyBorder="1" applyAlignment="1">
      <alignment horizontal="center" vertical="center"/>
    </xf>
    <xf numFmtId="49" fontId="21" fillId="0" borderId="56" xfId="1" applyNumberFormat="1" applyFont="1" applyFill="1" applyBorder="1" applyAlignment="1">
      <alignment horizontal="center" vertical="center"/>
    </xf>
    <xf numFmtId="49" fontId="28" fillId="0" borderId="56" xfId="1" applyNumberFormat="1" applyFont="1" applyFill="1" applyBorder="1" applyAlignment="1">
      <alignment horizontal="center" vertical="center"/>
    </xf>
    <xf numFmtId="49" fontId="21" fillId="0" borderId="40" xfId="1" applyNumberFormat="1" applyFont="1" applyFill="1" applyBorder="1" applyAlignment="1">
      <alignment horizontal="center"/>
    </xf>
    <xf numFmtId="49" fontId="21" fillId="0" borderId="41" xfId="1" applyNumberFormat="1" applyFont="1" applyFill="1" applyBorder="1" applyAlignment="1">
      <alignment horizontal="center"/>
    </xf>
    <xf numFmtId="49" fontId="21" fillId="0" borderId="42" xfId="1" applyNumberFormat="1" applyFont="1" applyFill="1" applyBorder="1" applyAlignment="1">
      <alignment horizontal="center"/>
    </xf>
    <xf numFmtId="0" fontId="21" fillId="0" borderId="43" xfId="1" applyNumberFormat="1" applyFont="1" applyFill="1" applyBorder="1" applyAlignment="1">
      <alignment horizontal="center"/>
    </xf>
    <xf numFmtId="0" fontId="21" fillId="0" borderId="44" xfId="1" applyNumberFormat="1" applyFont="1" applyFill="1" applyBorder="1" applyAlignment="1">
      <alignment horizontal="center"/>
    </xf>
    <xf numFmtId="0" fontId="21" fillId="0" borderId="45" xfId="1" applyNumberFormat="1" applyFont="1" applyFill="1" applyBorder="1" applyAlignment="1">
      <alignment horizontal="center"/>
    </xf>
    <xf numFmtId="0" fontId="19" fillId="0" borderId="19" xfId="1" applyNumberFormat="1" applyFont="1" applyBorder="1" applyAlignment="1">
      <alignment horizontal="center" vertical="center"/>
    </xf>
    <xf numFmtId="0" fontId="29" fillId="0" borderId="46" xfId="1" applyNumberFormat="1" applyFont="1" applyBorder="1" applyAlignment="1">
      <alignment horizontal="center"/>
    </xf>
    <xf numFmtId="0" fontId="29" fillId="0" borderId="8" xfId="1" applyNumberFormat="1" applyFont="1" applyBorder="1" applyAlignment="1">
      <alignment horizontal="center"/>
    </xf>
    <xf numFmtId="0" fontId="29" fillId="0" borderId="11" xfId="1" applyNumberFormat="1" applyFont="1" applyBorder="1" applyAlignment="1">
      <alignment horizontal="center"/>
    </xf>
    <xf numFmtId="0" fontId="29" fillId="0" borderId="0" xfId="1" applyNumberFormat="1" applyFont="1" applyBorder="1" applyAlignment="1">
      <alignment horizontal="center"/>
    </xf>
    <xf numFmtId="0" fontId="19" fillId="0" borderId="0" xfId="1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consultantplus://offline/ref=F58DEF7355E9E7725729707F5FE5B6AFCD72291486C430D56445AA4CCCB5696B84943F09672254I4H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50"/>
  <sheetViews>
    <sheetView view="pageBreakPreview" topLeftCell="A19" zoomScaleSheetLayoutView="100" workbookViewId="0">
      <selection activeCell="BE28" sqref="BE28"/>
    </sheetView>
  </sheetViews>
  <sheetFormatPr defaultColWidth="0.85546875" defaultRowHeight="12.75"/>
  <cols>
    <col min="1" max="100" width="0.85546875" style="46"/>
    <col min="101" max="101" width="0.85546875" style="46" customWidth="1"/>
    <col min="102" max="105" width="0.85546875" style="46"/>
    <col min="106" max="107" width="0.85546875" style="46" customWidth="1"/>
    <col min="108" max="108" width="1.42578125" style="46" customWidth="1"/>
    <col min="109" max="126" width="0.85546875" style="46"/>
    <col min="127" max="127" width="36.85546875" style="46" customWidth="1"/>
    <col min="128" max="16384" width="0.85546875" style="46"/>
  </cols>
  <sheetData>
    <row r="1" spans="1:126">
      <c r="CY1" s="77"/>
      <c r="CZ1" s="77"/>
      <c r="DA1" s="77"/>
      <c r="DB1" s="77"/>
      <c r="DC1" s="77"/>
      <c r="DV1" s="47"/>
    </row>
    <row r="2" spans="1:126" s="78" customFormat="1" ht="11.25" customHeight="1">
      <c r="CY2" s="77"/>
      <c r="CZ2" s="77"/>
      <c r="DA2" s="146" t="s">
        <v>365</v>
      </c>
      <c r="DB2" s="77"/>
      <c r="DC2" s="77"/>
      <c r="DV2" s="47"/>
    </row>
    <row r="3" spans="1:126" s="78" customFormat="1" ht="11.25" customHeight="1">
      <c r="DA3" s="146" t="s">
        <v>366</v>
      </c>
      <c r="DB3" s="77"/>
      <c r="DV3" s="47"/>
    </row>
    <row r="4" spans="1:126" s="78" customFormat="1" ht="11.25" customHeight="1">
      <c r="DA4" s="146" t="s">
        <v>367</v>
      </c>
      <c r="DB4" s="77"/>
      <c r="DV4" s="47"/>
    </row>
    <row r="5" spans="1:126" s="78" customFormat="1" ht="11.25" customHeight="1">
      <c r="DA5" s="146" t="s">
        <v>368</v>
      </c>
      <c r="DB5" s="77"/>
      <c r="DV5" s="47"/>
    </row>
    <row r="6" spans="1:126" s="78" customFormat="1" ht="11.25" customHeight="1">
      <c r="DA6" s="146" t="s">
        <v>372</v>
      </c>
      <c r="DB6" s="77"/>
      <c r="DV6" s="47"/>
    </row>
    <row r="7" spans="1:126" s="78" customFormat="1" ht="11.25" customHeight="1">
      <c r="DA7" s="146" t="s">
        <v>128</v>
      </c>
      <c r="DB7" s="77"/>
      <c r="DV7" s="47"/>
    </row>
    <row r="8" spans="1:126" s="78" customFormat="1" ht="12" customHeight="1">
      <c r="DA8" s="146" t="s">
        <v>369</v>
      </c>
      <c r="DB8" s="77"/>
      <c r="DV8" s="47"/>
    </row>
    <row r="9" spans="1:126" s="78" customFormat="1" ht="15.75">
      <c r="DA9" s="147"/>
      <c r="DB9" s="77"/>
      <c r="DV9" s="47"/>
    </row>
    <row r="10" spans="1:126" s="78" customFormat="1">
      <c r="DV10" s="47"/>
    </row>
    <row r="11" spans="1:126" ht="15">
      <c r="A11" s="202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BE11" s="206" t="s">
        <v>29</v>
      </c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V11" s="47"/>
    </row>
    <row r="12" spans="1:126" ht="15">
      <c r="A12" s="205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4"/>
      <c r="AJ12" s="204"/>
      <c r="AK12" s="204"/>
      <c r="AL12" s="204"/>
      <c r="AM12" s="204"/>
      <c r="AN12" s="204"/>
      <c r="AO12" s="204"/>
      <c r="BE12" s="208" t="s">
        <v>389</v>
      </c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V12" s="47"/>
    </row>
    <row r="13" spans="1:126" s="48" customFormat="1">
      <c r="A13" s="205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BE13" s="209" t="s">
        <v>58</v>
      </c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V13" s="47"/>
    </row>
    <row r="14" spans="1:126" ht="15">
      <c r="A14" s="206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Z14" s="208" t="s">
        <v>402</v>
      </c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V14" s="47"/>
    </row>
    <row r="15" spans="1:126" s="48" customFormat="1" ht="15">
      <c r="A15" s="212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BE15" s="224" t="s">
        <v>32</v>
      </c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Z15" s="224" t="s">
        <v>52</v>
      </c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</row>
    <row r="16" spans="1:126">
      <c r="BN16" s="216" t="s">
        <v>59</v>
      </c>
      <c r="BO16" s="216"/>
      <c r="BP16" s="196"/>
      <c r="BQ16" s="196"/>
      <c r="BR16" s="196"/>
      <c r="BS16" s="196"/>
      <c r="BT16" s="195" t="s">
        <v>59</v>
      </c>
      <c r="BU16" s="195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7">
        <v>20</v>
      </c>
      <c r="CL16" s="197"/>
      <c r="CM16" s="197"/>
      <c r="CN16" s="213"/>
      <c r="CO16" s="213"/>
      <c r="CP16" s="213"/>
      <c r="CQ16" s="213"/>
      <c r="CR16" s="46" t="s">
        <v>60</v>
      </c>
    </row>
    <row r="17" spans="1:107">
      <c r="CY17" s="49"/>
    </row>
    <row r="18" spans="1:107">
      <c r="CY18" s="49"/>
    </row>
    <row r="19" spans="1:107">
      <c r="CY19" s="49"/>
    </row>
    <row r="20" spans="1:107">
      <c r="CY20" s="49"/>
    </row>
    <row r="21" spans="1:107">
      <c r="CY21" s="49"/>
    </row>
    <row r="22" spans="1:107" s="50" customFormat="1" ht="15.75">
      <c r="A22" s="198" t="s">
        <v>61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</row>
    <row r="23" spans="1:107" s="51" customFormat="1" ht="15.75">
      <c r="A23" s="200" t="s">
        <v>472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</row>
    <row r="24" spans="1:107">
      <c r="AF24" s="78" t="s">
        <v>373</v>
      </c>
      <c r="AN24" s="78"/>
      <c r="CO24" s="199" t="s">
        <v>55</v>
      </c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</row>
    <row r="25" spans="1:107">
      <c r="CD25" s="52"/>
      <c r="CE25" s="52"/>
      <c r="CF25" s="52"/>
      <c r="CG25" s="52"/>
      <c r="CH25" s="52"/>
      <c r="CI25" s="52"/>
      <c r="CJ25" s="52"/>
      <c r="CK25" s="52"/>
      <c r="CL25" s="52"/>
      <c r="CM25" s="53" t="s">
        <v>34</v>
      </c>
      <c r="CN25" s="52"/>
      <c r="CO25" s="191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3"/>
    </row>
    <row r="26" spans="1:107">
      <c r="AL26" s="54"/>
      <c r="AM26" s="55" t="s">
        <v>59</v>
      </c>
      <c r="AN26" s="194"/>
      <c r="AO26" s="194"/>
      <c r="AP26" s="194"/>
      <c r="AQ26" s="194"/>
      <c r="AR26" s="54" t="s">
        <v>59</v>
      </c>
      <c r="AS26" s="5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230">
        <v>20</v>
      </c>
      <c r="BK26" s="230"/>
      <c r="BL26" s="230"/>
      <c r="BM26" s="230"/>
      <c r="BN26" s="201"/>
      <c r="BO26" s="201"/>
      <c r="BP26" s="201"/>
      <c r="BQ26" s="54" t="s">
        <v>60</v>
      </c>
      <c r="BR26" s="54"/>
      <c r="BS26" s="54"/>
      <c r="BY26" s="56"/>
      <c r="CD26" s="214" t="s">
        <v>35</v>
      </c>
      <c r="CE26" s="214"/>
      <c r="CF26" s="214"/>
      <c r="CG26" s="214"/>
      <c r="CH26" s="214"/>
      <c r="CI26" s="214"/>
      <c r="CJ26" s="214"/>
      <c r="CK26" s="214"/>
      <c r="CL26" s="214"/>
      <c r="CM26" s="214"/>
      <c r="CN26" s="215"/>
      <c r="CO26" s="191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3"/>
    </row>
    <row r="27" spans="1:107">
      <c r="BY27" s="56"/>
      <c r="BZ27" s="56"/>
      <c r="CD27" s="52"/>
      <c r="CE27" s="52"/>
      <c r="CF27" s="52"/>
      <c r="CG27" s="52"/>
      <c r="CH27" s="52"/>
      <c r="CI27" s="52"/>
      <c r="CJ27" s="52"/>
      <c r="CK27" s="52"/>
      <c r="CL27" s="52"/>
      <c r="CM27" s="53"/>
      <c r="CN27" s="52"/>
      <c r="CO27" s="191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3"/>
    </row>
    <row r="28" spans="1:107">
      <c r="BY28" s="56"/>
      <c r="BZ28" s="56"/>
      <c r="CD28" s="52"/>
      <c r="CE28" s="52"/>
      <c r="CF28" s="52"/>
      <c r="CG28" s="52"/>
      <c r="CH28" s="52"/>
      <c r="CI28" s="52"/>
      <c r="CJ28" s="52"/>
      <c r="CK28" s="52"/>
      <c r="CL28" s="52"/>
      <c r="CM28" s="53"/>
      <c r="CN28" s="52"/>
      <c r="CO28" s="191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3"/>
    </row>
    <row r="29" spans="1:107" ht="15" customHeight="1">
      <c r="A29" s="210" t="s">
        <v>62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F29" s="217" t="s">
        <v>393</v>
      </c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CB29" s="214" t="s">
        <v>36</v>
      </c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5"/>
      <c r="CO29" s="191" t="s">
        <v>396</v>
      </c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3"/>
    </row>
    <row r="30" spans="1:107" ht="63" customHeight="1">
      <c r="A30" s="57" t="s">
        <v>63</v>
      </c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56"/>
      <c r="CB30" s="214" t="s">
        <v>56</v>
      </c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5"/>
      <c r="CO30" s="191" t="s">
        <v>397</v>
      </c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3"/>
    </row>
    <row r="31" spans="1:107">
      <c r="BY31" s="56"/>
      <c r="BZ31" s="56"/>
      <c r="CB31" s="214" t="s">
        <v>57</v>
      </c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5"/>
      <c r="CO31" s="227" t="s">
        <v>398</v>
      </c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9"/>
    </row>
    <row r="32" spans="1:107">
      <c r="BY32" s="56"/>
      <c r="BZ32" s="56"/>
      <c r="CB32" s="214" t="s">
        <v>40</v>
      </c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5"/>
      <c r="CO32" s="227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9"/>
    </row>
    <row r="33" spans="1:108" s="52" customFormat="1">
      <c r="A33" s="58" t="s">
        <v>64</v>
      </c>
      <c r="CB33" s="214" t="s">
        <v>42</v>
      </c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5"/>
      <c r="CO33" s="191" t="s">
        <v>65</v>
      </c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3"/>
    </row>
    <row r="34" spans="1:108" ht="28.5" customHeight="1">
      <c r="A34" s="219" t="s">
        <v>66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20" t="s">
        <v>394</v>
      </c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59"/>
      <c r="CA34" s="59"/>
      <c r="CB34" s="225" t="s">
        <v>41</v>
      </c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6"/>
      <c r="CO34" s="191" t="s">
        <v>399</v>
      </c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3"/>
    </row>
    <row r="35" spans="1:108">
      <c r="A35" s="57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1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62"/>
      <c r="CP35" s="62"/>
      <c r="CQ35" s="62"/>
      <c r="CR35" s="62"/>
      <c r="CS35" s="62"/>
      <c r="CT35" s="62"/>
      <c r="CU35" s="62"/>
      <c r="CV35" s="62"/>
    </row>
    <row r="36" spans="1:108" ht="30" customHeight="1">
      <c r="A36" s="219" t="s">
        <v>71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21" t="s">
        <v>395</v>
      </c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</row>
    <row r="37" spans="1:108" ht="35.25" customHeight="1">
      <c r="A37" s="219" t="s">
        <v>67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21" t="s">
        <v>395</v>
      </c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</row>
    <row r="38" spans="1:108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</row>
    <row r="39" spans="1:108">
      <c r="A39" s="219" t="s">
        <v>70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65"/>
      <c r="BX39" s="65"/>
      <c r="BY39" s="234" t="s">
        <v>134</v>
      </c>
      <c r="BZ39" s="234"/>
      <c r="CA39" s="234"/>
      <c r="CB39" s="234"/>
      <c r="CC39" s="234" t="s">
        <v>436</v>
      </c>
      <c r="CD39" s="234"/>
      <c r="CE39" s="234"/>
      <c r="CF39" s="234"/>
      <c r="CG39" s="234" t="s">
        <v>135</v>
      </c>
      <c r="CH39" s="234"/>
      <c r="CI39" s="234"/>
      <c r="CJ39" s="234"/>
      <c r="CK39" s="234" t="s">
        <v>434</v>
      </c>
      <c r="CL39" s="234"/>
      <c r="CM39" s="234"/>
      <c r="CN39" s="234"/>
      <c r="CO39" s="234" t="s">
        <v>457</v>
      </c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</row>
    <row r="41" spans="1:108" s="54" customFormat="1" ht="14.25">
      <c r="A41" s="233" t="s">
        <v>105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</row>
    <row r="42" spans="1:108" s="54" customForma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</row>
    <row r="43" spans="1:108" ht="15">
      <c r="A43" s="231" t="s">
        <v>68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04"/>
      <c r="AZ43" s="204"/>
      <c r="BA43" s="204"/>
      <c r="BB43" s="204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</row>
    <row r="44" spans="1:108" ht="52.5" customHeight="1">
      <c r="A44" s="219" t="s">
        <v>400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</row>
    <row r="45" spans="1:108" ht="15" customHeight="1">
      <c r="A45" s="231" t="s">
        <v>69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2"/>
      <c r="AZ45" s="232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</row>
    <row r="46" spans="1:108" ht="68.25" customHeight="1">
      <c r="A46" s="219" t="s">
        <v>401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</row>
    <row r="47" spans="1:108" ht="12.75" customHeight="1">
      <c r="A47" s="179" t="s">
        <v>453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2"/>
      <c r="BX47" s="172"/>
      <c r="BY47" s="172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</row>
    <row r="48" spans="1:108" ht="18.75" customHeight="1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</row>
    <row r="49" spans="1:107" ht="18" customHeight="1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</row>
    <row r="50" spans="1:107" ht="37.5" customHeight="1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2"/>
      <c r="DA50" s="222"/>
      <c r="DB50" s="222"/>
      <c r="DC50" s="222"/>
    </row>
  </sheetData>
  <mergeCells count="67">
    <mergeCell ref="A49:DC49"/>
    <mergeCell ref="A45:AZ45"/>
    <mergeCell ref="A41:DC41"/>
    <mergeCell ref="CG39:CJ39"/>
    <mergeCell ref="DA39:DC39"/>
    <mergeCell ref="CW39:CZ39"/>
    <mergeCell ref="A39:BV39"/>
    <mergeCell ref="CK39:CN39"/>
    <mergeCell ref="CO39:CR39"/>
    <mergeCell ref="CS39:CV39"/>
    <mergeCell ref="BY39:CB39"/>
    <mergeCell ref="CC39:CF39"/>
    <mergeCell ref="A44:DD44"/>
    <mergeCell ref="A46:DD46"/>
    <mergeCell ref="A50:DC50"/>
    <mergeCell ref="A48:DC48"/>
    <mergeCell ref="BZ15:DC15"/>
    <mergeCell ref="BE15:BX15"/>
    <mergeCell ref="CB34:CN34"/>
    <mergeCell ref="CO29:DC29"/>
    <mergeCell ref="A37:AN37"/>
    <mergeCell ref="CO31:DC31"/>
    <mergeCell ref="CB33:CN33"/>
    <mergeCell ref="CO32:DC32"/>
    <mergeCell ref="CO33:DC33"/>
    <mergeCell ref="AU26:BI26"/>
    <mergeCell ref="BJ26:BM26"/>
    <mergeCell ref="A43:BB43"/>
    <mergeCell ref="CB32:CN32"/>
    <mergeCell ref="CB31:CN31"/>
    <mergeCell ref="A34:AN34"/>
    <mergeCell ref="AO34:BY34"/>
    <mergeCell ref="A36:AN36"/>
    <mergeCell ref="AO36:DD36"/>
    <mergeCell ref="AO37:DD37"/>
    <mergeCell ref="CO27:DC27"/>
    <mergeCell ref="CO28:DC28"/>
    <mergeCell ref="AF29:BY30"/>
    <mergeCell ref="CO30:DC30"/>
    <mergeCell ref="CB30:CN30"/>
    <mergeCell ref="CB29:CN29"/>
    <mergeCell ref="A11:AO11"/>
    <mergeCell ref="A12:AO12"/>
    <mergeCell ref="A13:AO13"/>
    <mergeCell ref="A14:AO14"/>
    <mergeCell ref="CO34:DC34"/>
    <mergeCell ref="BE11:DC11"/>
    <mergeCell ref="BE12:DC12"/>
    <mergeCell ref="BE13:DC13"/>
    <mergeCell ref="BE14:BX14"/>
    <mergeCell ref="BZ14:DC14"/>
    <mergeCell ref="A29:AA29"/>
    <mergeCell ref="A15:AO15"/>
    <mergeCell ref="CN16:CQ16"/>
    <mergeCell ref="CD26:CN26"/>
    <mergeCell ref="BN16:BO16"/>
    <mergeCell ref="BP16:BS16"/>
    <mergeCell ref="CO25:DC25"/>
    <mergeCell ref="AN26:AQ26"/>
    <mergeCell ref="BT16:BU16"/>
    <mergeCell ref="BV16:CJ16"/>
    <mergeCell ref="CK16:CM16"/>
    <mergeCell ref="A22:DC22"/>
    <mergeCell ref="CO24:DC24"/>
    <mergeCell ref="A23:DC23"/>
    <mergeCell ref="CO26:DC26"/>
    <mergeCell ref="BN26:BP26"/>
  </mergeCells>
  <phoneticPr fontId="15" type="noConversion"/>
  <pageMargins left="0.70866141732283472" right="0.70866141732283472" top="0.59055118110236227" bottom="0.39370078740157483" header="0.31496062992125984" footer="0.31496062992125984"/>
  <pageSetup paperSize="9" scale="92" orientation="portrait" r:id="rId1"/>
  <headerFooter alignWithMargins="0"/>
  <rowBreaks count="1" manualBreakCount="1">
    <brk id="49" max="10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D84"/>
  <sheetViews>
    <sheetView view="pageBreakPreview" workbookViewId="0">
      <selection activeCell="BU31" sqref="BU31:DD39"/>
    </sheetView>
  </sheetViews>
  <sheetFormatPr defaultColWidth="0.85546875" defaultRowHeight="12.75"/>
  <cols>
    <col min="1" max="16384" width="0.85546875" style="3"/>
  </cols>
  <sheetData>
    <row r="1" spans="1:108" ht="16.5" customHeight="1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</row>
    <row r="2" spans="1:108">
      <c r="A2" s="269" t="s">
        <v>374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</row>
    <row r="3" spans="1:108">
      <c r="A3" s="269" t="s">
        <v>473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</row>
    <row r="4" spans="1:108">
      <c r="A4" s="275" t="s">
        <v>78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5"/>
    </row>
    <row r="5" spans="1:108" ht="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" customHeight="1">
      <c r="A6" s="272" t="s">
        <v>0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4"/>
      <c r="BU6" s="272" t="s">
        <v>76</v>
      </c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4"/>
    </row>
    <row r="7" spans="1:108" s="5" customFormat="1" ht="15" customHeight="1">
      <c r="A7" s="18"/>
      <c r="B7" s="247" t="s">
        <v>75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8"/>
      <c r="BU7" s="276">
        <f>BU9+BU15</f>
        <v>2661168.36</v>
      </c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8"/>
    </row>
    <row r="8" spans="1:108" s="6" customFormat="1" ht="15" customHeight="1">
      <c r="A8" s="19"/>
      <c r="B8" s="270" t="s">
        <v>8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1"/>
      <c r="BU8" s="279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1"/>
    </row>
    <row r="9" spans="1:108" ht="24.75" customHeight="1">
      <c r="A9" s="20"/>
      <c r="B9" s="240" t="s">
        <v>387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1"/>
      <c r="BU9" s="237">
        <v>1989726.38</v>
      </c>
      <c r="BV9" s="282"/>
      <c r="BW9" s="282"/>
      <c r="BX9" s="282"/>
      <c r="BY9" s="282"/>
      <c r="BZ9" s="282"/>
      <c r="CA9" s="282"/>
      <c r="CB9" s="282"/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2"/>
      <c r="DB9" s="282"/>
      <c r="DC9" s="282"/>
      <c r="DD9" s="283"/>
    </row>
    <row r="10" spans="1:108" ht="15" customHeight="1">
      <c r="A10" s="21"/>
      <c r="B10" s="262" t="s">
        <v>4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3"/>
      <c r="BU10" s="284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3"/>
    </row>
    <row r="11" spans="1:108" ht="30.75" customHeight="1">
      <c r="A11" s="20"/>
      <c r="B11" s="240" t="s">
        <v>146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1"/>
      <c r="BU11" s="257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9"/>
    </row>
    <row r="12" spans="1:108" ht="41.25" customHeight="1">
      <c r="A12" s="20"/>
      <c r="B12" s="240" t="s">
        <v>147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1"/>
      <c r="BU12" s="267">
        <v>1989726.38</v>
      </c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9"/>
    </row>
    <row r="13" spans="1:108" ht="41.25" customHeight="1">
      <c r="A13" s="20"/>
      <c r="B13" s="240" t="s">
        <v>148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1"/>
      <c r="BU13" s="267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9"/>
    </row>
    <row r="14" spans="1:108" ht="17.25" customHeight="1">
      <c r="A14" s="20"/>
      <c r="B14" s="240" t="s">
        <v>149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1"/>
      <c r="BU14" s="257">
        <v>1168126.5</v>
      </c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9"/>
    </row>
    <row r="15" spans="1:108" ht="18" customHeight="1">
      <c r="A15" s="20"/>
      <c r="B15" s="240" t="s">
        <v>150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1"/>
      <c r="BU15" s="257">
        <v>671441.98</v>
      </c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9"/>
    </row>
    <row r="16" spans="1:108" ht="15" customHeight="1">
      <c r="A16" s="22"/>
      <c r="B16" s="262" t="s">
        <v>4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3"/>
      <c r="BU16" s="267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9"/>
    </row>
    <row r="17" spans="1:108" ht="15" customHeight="1">
      <c r="A17" s="20"/>
      <c r="B17" s="240" t="s">
        <v>74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1"/>
      <c r="BU17" s="257">
        <v>149329.99</v>
      </c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9"/>
    </row>
    <row r="18" spans="1:108" ht="15" customHeight="1">
      <c r="A18" s="20"/>
      <c r="B18" s="240" t="s">
        <v>151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1"/>
      <c r="BU18" s="257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9"/>
    </row>
    <row r="19" spans="1:108" s="5" customFormat="1" ht="15" customHeight="1">
      <c r="A19" s="18"/>
      <c r="B19" s="247" t="s">
        <v>73</v>
      </c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8"/>
      <c r="BU19" s="264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6"/>
    </row>
    <row r="20" spans="1:108" ht="12.75" customHeight="1">
      <c r="A20" s="21"/>
      <c r="B20" s="262" t="s">
        <v>8</v>
      </c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3"/>
      <c r="BU20" s="257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1"/>
    </row>
    <row r="21" spans="1:108" ht="15" customHeight="1">
      <c r="A21" s="20"/>
      <c r="B21" s="240" t="s">
        <v>79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1"/>
      <c r="BU21" s="257">
        <f>66873.05+7340.76</f>
        <v>74213.81</v>
      </c>
      <c r="BV21" s="260"/>
      <c r="BW21" s="260"/>
      <c r="BX21" s="260"/>
      <c r="BY21" s="260"/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1"/>
    </row>
    <row r="22" spans="1:108" ht="14.25" customHeight="1">
      <c r="A22" s="21"/>
      <c r="B22" s="262" t="s">
        <v>4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3"/>
      <c r="BU22" s="257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260"/>
      <c r="DC22" s="260"/>
      <c r="DD22" s="261"/>
    </row>
    <row r="23" spans="1:108" ht="15.75" customHeight="1">
      <c r="A23" s="23"/>
      <c r="B23" s="235" t="s">
        <v>80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6"/>
      <c r="BU23" s="237">
        <f>BU21</f>
        <v>74213.81</v>
      </c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9"/>
    </row>
    <row r="24" spans="1:108" ht="27.75" customHeight="1">
      <c r="A24" s="23"/>
      <c r="B24" s="235" t="s">
        <v>81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6"/>
      <c r="BU24" s="237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9"/>
    </row>
    <row r="25" spans="1:108" ht="15.75" customHeight="1">
      <c r="A25" s="23"/>
      <c r="B25" s="240" t="s">
        <v>82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1"/>
      <c r="BU25" s="237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9"/>
    </row>
    <row r="26" spans="1:108" ht="26.25" customHeight="1">
      <c r="A26" s="23"/>
      <c r="B26" s="235" t="s">
        <v>139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6"/>
      <c r="BU26" s="237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9"/>
    </row>
    <row r="27" spans="1:108" ht="27.75" customHeight="1">
      <c r="A27" s="20"/>
      <c r="B27" s="240" t="s">
        <v>140</v>
      </c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1"/>
      <c r="BU27" s="237">
        <f>BU31+BU33+BU34+BU37+BU38</f>
        <v>100660.95000000001</v>
      </c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9"/>
    </row>
    <row r="28" spans="1:108" ht="17.25" customHeight="1">
      <c r="A28" s="20"/>
      <c r="B28" s="240" t="s">
        <v>4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1"/>
      <c r="BU28" s="72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4"/>
    </row>
    <row r="29" spans="1:108" ht="17.25" customHeight="1">
      <c r="A29" s="20"/>
      <c r="B29" s="240" t="s">
        <v>141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1"/>
      <c r="BU29" s="72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4"/>
    </row>
    <row r="30" spans="1:108" ht="17.25" customHeight="1">
      <c r="A30" s="20"/>
      <c r="B30" s="240" t="s">
        <v>142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1"/>
      <c r="BU30" s="242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4"/>
    </row>
    <row r="31" spans="1:108" ht="17.25" customHeight="1">
      <c r="A31" s="20"/>
      <c r="B31" s="240" t="s">
        <v>143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1"/>
      <c r="BU31" s="242">
        <v>10213.01</v>
      </c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4"/>
    </row>
    <row r="32" spans="1:108" ht="17.25" customHeight="1">
      <c r="A32" s="20"/>
      <c r="B32" s="240" t="s">
        <v>144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1"/>
      <c r="BU32" s="242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4"/>
    </row>
    <row r="33" spans="1:108" ht="17.25" customHeight="1">
      <c r="A33" s="20"/>
      <c r="B33" s="240" t="s">
        <v>145</v>
      </c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1"/>
      <c r="BU33" s="242">
        <v>9135.4500000000007</v>
      </c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4"/>
    </row>
    <row r="34" spans="1:108" ht="17.25" customHeight="1">
      <c r="A34" s="20"/>
      <c r="B34" s="240" t="s">
        <v>152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1"/>
      <c r="BU34" s="242">
        <v>28514.98</v>
      </c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4"/>
    </row>
    <row r="35" spans="1:108" ht="17.25" customHeight="1">
      <c r="A35" s="20"/>
      <c r="B35" s="240" t="s">
        <v>154</v>
      </c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1"/>
      <c r="BU35" s="69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1"/>
    </row>
    <row r="36" spans="1:108" ht="17.25" customHeight="1">
      <c r="A36" s="20"/>
      <c r="B36" s="240" t="s">
        <v>155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1"/>
      <c r="BU36" s="69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1"/>
    </row>
    <row r="37" spans="1:108" ht="17.25" customHeight="1">
      <c r="A37" s="20"/>
      <c r="B37" s="240" t="s">
        <v>156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1"/>
      <c r="BU37" s="242">
        <v>40790.51</v>
      </c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4"/>
    </row>
    <row r="38" spans="1:108" ht="17.25" customHeight="1">
      <c r="A38" s="20"/>
      <c r="B38" s="240" t="s">
        <v>157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1"/>
      <c r="BU38" s="242">
        <v>12007</v>
      </c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4"/>
    </row>
    <row r="39" spans="1:108" ht="41.25" customHeight="1">
      <c r="A39" s="20"/>
      <c r="B39" s="240" t="s">
        <v>153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1"/>
      <c r="BU39" s="242">
        <f>BU49</f>
        <v>32487</v>
      </c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4"/>
    </row>
    <row r="40" spans="1:108" ht="17.25" customHeight="1">
      <c r="A40" s="20"/>
      <c r="B40" s="240" t="s">
        <v>4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1"/>
      <c r="BU40" s="69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1"/>
    </row>
    <row r="41" spans="1:108" ht="18" customHeight="1">
      <c r="A41" s="20"/>
      <c r="B41" s="240" t="s">
        <v>158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1"/>
      <c r="BU41" s="69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1"/>
    </row>
    <row r="42" spans="1:108" ht="18" customHeight="1">
      <c r="A42" s="20"/>
      <c r="B42" s="240" t="s">
        <v>159</v>
      </c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1"/>
      <c r="BU42" s="69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1"/>
    </row>
    <row r="43" spans="1:108" ht="18" customHeight="1">
      <c r="A43" s="20"/>
      <c r="B43" s="240" t="s">
        <v>160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1"/>
      <c r="BU43" s="69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1"/>
    </row>
    <row r="44" spans="1:108" ht="18" customHeight="1">
      <c r="A44" s="20"/>
      <c r="B44" s="240" t="s">
        <v>161</v>
      </c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1"/>
      <c r="BU44" s="69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1"/>
    </row>
    <row r="45" spans="1:108" ht="18" customHeight="1">
      <c r="A45" s="20"/>
      <c r="B45" s="240" t="s">
        <v>162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1"/>
      <c r="BU45" s="69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1"/>
    </row>
    <row r="46" spans="1:108" ht="18" customHeight="1">
      <c r="A46" s="20"/>
      <c r="B46" s="240" t="s">
        <v>163</v>
      </c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1"/>
      <c r="BU46" s="69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1"/>
    </row>
    <row r="47" spans="1:108" ht="18" customHeight="1">
      <c r="A47" s="20"/>
      <c r="B47" s="240" t="s">
        <v>164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1"/>
      <c r="BU47" s="69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1"/>
    </row>
    <row r="48" spans="1:108" ht="18" customHeight="1">
      <c r="A48" s="20"/>
      <c r="B48" s="240" t="s">
        <v>165</v>
      </c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1"/>
      <c r="BU48" s="69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1"/>
    </row>
    <row r="49" spans="1:108" ht="18" customHeight="1">
      <c r="A49" s="20"/>
      <c r="B49" s="240" t="s">
        <v>166</v>
      </c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1"/>
      <c r="BU49" s="242">
        <f>30775+1712</f>
        <v>32487</v>
      </c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4"/>
    </row>
    <row r="50" spans="1:108" ht="18" customHeight="1">
      <c r="A50" s="20"/>
      <c r="B50" s="240" t="s">
        <v>167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1"/>
      <c r="BU50" s="69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1"/>
    </row>
    <row r="51" spans="1:108" s="5" customFormat="1" ht="15" customHeight="1">
      <c r="A51" s="18"/>
      <c r="B51" s="247" t="s">
        <v>72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8"/>
      <c r="BU51" s="251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3"/>
    </row>
    <row r="52" spans="1:108" ht="15" customHeight="1">
      <c r="A52" s="24"/>
      <c r="B52" s="249" t="s">
        <v>8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50"/>
      <c r="BU52" s="242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4"/>
    </row>
    <row r="53" spans="1:108" ht="15" customHeight="1">
      <c r="A53" s="20"/>
      <c r="B53" s="240" t="s">
        <v>83</v>
      </c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1"/>
      <c r="BU53" s="242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4"/>
    </row>
    <row r="54" spans="1:108" ht="15" customHeight="1">
      <c r="A54" s="20"/>
      <c r="B54" s="240" t="s">
        <v>168</v>
      </c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1"/>
      <c r="BU54" s="242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4"/>
    </row>
    <row r="55" spans="1:108" ht="27.75" customHeight="1">
      <c r="A55" s="20"/>
      <c r="B55" s="240" t="s">
        <v>169</v>
      </c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1"/>
      <c r="BU55" s="254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6"/>
    </row>
    <row r="56" spans="1:108" ht="15" customHeight="1">
      <c r="A56" s="25"/>
      <c r="B56" s="287" t="s">
        <v>4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7"/>
      <c r="BQ56" s="287"/>
      <c r="BR56" s="287"/>
      <c r="BS56" s="287"/>
      <c r="BT56" s="288"/>
      <c r="BU56" s="254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5"/>
      <c r="CR56" s="255"/>
      <c r="CS56" s="255"/>
      <c r="CT56" s="255"/>
      <c r="CU56" s="255"/>
      <c r="CV56" s="255"/>
      <c r="CW56" s="255"/>
      <c r="CX56" s="255"/>
      <c r="CY56" s="255"/>
      <c r="CZ56" s="255"/>
      <c r="DA56" s="255"/>
      <c r="DB56" s="255"/>
      <c r="DC56" s="255"/>
      <c r="DD56" s="256"/>
    </row>
    <row r="57" spans="1:108" ht="15" customHeight="1">
      <c r="A57" s="20"/>
      <c r="B57" s="285" t="s">
        <v>170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6"/>
      <c r="BU57" s="242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4"/>
    </row>
    <row r="58" spans="1:108" ht="15" customHeight="1">
      <c r="A58" s="20"/>
      <c r="B58" s="245" t="s">
        <v>171</v>
      </c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6"/>
      <c r="BU58" s="242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4"/>
    </row>
    <row r="59" spans="1:108" ht="15" customHeight="1">
      <c r="A59" s="20"/>
      <c r="B59" s="245" t="s">
        <v>172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6"/>
      <c r="BU59" s="242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4"/>
    </row>
    <row r="60" spans="1:108" ht="15" customHeight="1">
      <c r="A60" s="20"/>
      <c r="B60" s="245" t="s">
        <v>173</v>
      </c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6"/>
      <c r="BU60" s="242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4"/>
    </row>
    <row r="61" spans="1:108" ht="15" customHeight="1">
      <c r="A61" s="20"/>
      <c r="B61" s="285" t="s">
        <v>174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  <c r="BS61" s="285"/>
      <c r="BT61" s="286"/>
      <c r="BU61" s="242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4"/>
    </row>
    <row r="62" spans="1:108" ht="15" customHeight="1">
      <c r="A62" s="20"/>
      <c r="B62" s="285" t="s">
        <v>175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5"/>
      <c r="BQ62" s="285"/>
      <c r="BR62" s="285"/>
      <c r="BS62" s="285"/>
      <c r="BT62" s="286"/>
      <c r="BU62" s="69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1"/>
    </row>
    <row r="63" spans="1:108" ht="15" customHeight="1">
      <c r="A63" s="20"/>
      <c r="B63" s="285" t="s">
        <v>176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6"/>
      <c r="BU63" s="69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1"/>
    </row>
    <row r="64" spans="1:108" ht="15" customHeight="1">
      <c r="A64" s="20"/>
      <c r="B64" s="285" t="s">
        <v>177</v>
      </c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6"/>
      <c r="BU64" s="69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1"/>
    </row>
    <row r="65" spans="1:108" ht="15" customHeight="1">
      <c r="A65" s="20"/>
      <c r="B65" s="285" t="s">
        <v>178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6"/>
      <c r="BU65" s="69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1"/>
    </row>
    <row r="66" spans="1:108" ht="15" customHeight="1">
      <c r="A66" s="20"/>
      <c r="B66" s="285" t="s">
        <v>179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6"/>
      <c r="BU66" s="69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1"/>
    </row>
    <row r="67" spans="1:108" ht="15" customHeight="1">
      <c r="A67" s="20"/>
      <c r="B67" s="285" t="s">
        <v>180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6"/>
      <c r="BU67" s="69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1"/>
    </row>
    <row r="68" spans="1:108" ht="15" customHeight="1">
      <c r="A68" s="20"/>
      <c r="B68" s="285" t="s">
        <v>181</v>
      </c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6"/>
      <c r="BU68" s="69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1"/>
    </row>
    <row r="69" spans="1:108" ht="15" customHeight="1">
      <c r="A69" s="20"/>
      <c r="B69" s="285" t="s">
        <v>182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6"/>
      <c r="BU69" s="69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1"/>
    </row>
    <row r="70" spans="1:108" ht="40.5" customHeight="1">
      <c r="A70" s="20"/>
      <c r="B70" s="240" t="s">
        <v>183</v>
      </c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1"/>
      <c r="BU70" s="242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4"/>
    </row>
    <row r="71" spans="1:108" ht="15" customHeight="1">
      <c r="A71" s="25"/>
      <c r="B71" s="287" t="s">
        <v>4</v>
      </c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7"/>
      <c r="BQ71" s="287"/>
      <c r="BR71" s="287"/>
      <c r="BS71" s="287"/>
      <c r="BT71" s="288"/>
      <c r="BU71" s="254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  <c r="CP71" s="255"/>
      <c r="CQ71" s="255"/>
      <c r="CR71" s="255"/>
      <c r="CS71" s="255"/>
      <c r="CT71" s="255"/>
      <c r="CU71" s="255"/>
      <c r="CV71" s="255"/>
      <c r="CW71" s="255"/>
      <c r="CX71" s="255"/>
      <c r="CY71" s="255"/>
      <c r="CZ71" s="255"/>
      <c r="DA71" s="255"/>
      <c r="DB71" s="255"/>
      <c r="DC71" s="255"/>
      <c r="DD71" s="256"/>
    </row>
    <row r="72" spans="1:108" ht="15" customHeight="1">
      <c r="A72" s="20"/>
      <c r="B72" s="285" t="s">
        <v>184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6"/>
      <c r="BU72" s="242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4"/>
    </row>
    <row r="73" spans="1:108" ht="15" customHeight="1">
      <c r="A73" s="20"/>
      <c r="B73" s="245" t="s">
        <v>185</v>
      </c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6"/>
      <c r="BU73" s="242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4"/>
    </row>
    <row r="74" spans="1:108" ht="15" customHeight="1">
      <c r="A74" s="20"/>
      <c r="B74" s="245" t="s">
        <v>186</v>
      </c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6"/>
      <c r="BU74" s="242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4"/>
    </row>
    <row r="75" spans="1:108" ht="15" customHeight="1">
      <c r="A75" s="20"/>
      <c r="B75" s="245" t="s">
        <v>187</v>
      </c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6"/>
      <c r="BU75" s="242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4"/>
    </row>
    <row r="76" spans="1:108" ht="15" customHeight="1">
      <c r="A76" s="20"/>
      <c r="B76" s="285" t="s">
        <v>188</v>
      </c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6"/>
      <c r="BU76" s="242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4"/>
    </row>
    <row r="77" spans="1:108" ht="15" customHeight="1">
      <c r="A77" s="20"/>
      <c r="B77" s="285" t="s">
        <v>189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6"/>
      <c r="BU77" s="69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1"/>
    </row>
    <row r="78" spans="1:108" ht="15" customHeight="1">
      <c r="A78" s="20"/>
      <c r="B78" s="285" t="s">
        <v>190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6"/>
      <c r="BU78" s="69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1"/>
    </row>
    <row r="79" spans="1:108" ht="15" customHeight="1">
      <c r="A79" s="20"/>
      <c r="B79" s="285" t="s">
        <v>191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6"/>
      <c r="BU79" s="69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1"/>
    </row>
    <row r="80" spans="1:108" ht="15" customHeight="1">
      <c r="A80" s="20"/>
      <c r="B80" s="285" t="s">
        <v>192</v>
      </c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6"/>
      <c r="BU80" s="69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1"/>
    </row>
    <row r="81" spans="1:108" ht="15" customHeight="1">
      <c r="A81" s="20"/>
      <c r="B81" s="285" t="s">
        <v>193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6"/>
      <c r="BU81" s="69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1"/>
    </row>
    <row r="82" spans="1:108" ht="15" customHeight="1">
      <c r="A82" s="20"/>
      <c r="B82" s="285" t="s">
        <v>194</v>
      </c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6"/>
      <c r="BU82" s="69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1"/>
    </row>
    <row r="83" spans="1:108" ht="15" customHeight="1">
      <c r="A83" s="20"/>
      <c r="B83" s="285" t="s">
        <v>195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6"/>
      <c r="BU83" s="69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1"/>
    </row>
    <row r="84" spans="1:108" ht="15" customHeight="1">
      <c r="A84" s="20"/>
      <c r="B84" s="285" t="s">
        <v>196</v>
      </c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6"/>
      <c r="BU84" s="69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1"/>
    </row>
  </sheetData>
  <mergeCells count="132">
    <mergeCell ref="BU75:DD75"/>
    <mergeCell ref="BU76:DD76"/>
    <mergeCell ref="BU73:DD73"/>
    <mergeCell ref="BU60:DD60"/>
    <mergeCell ref="BU58:DD58"/>
    <mergeCell ref="B60:BT60"/>
    <mergeCell ref="BU38:DD38"/>
    <mergeCell ref="BU31:DD31"/>
    <mergeCell ref="BU32:DD32"/>
    <mergeCell ref="BU37:DD37"/>
    <mergeCell ref="BU33:DD33"/>
    <mergeCell ref="BU34:DD34"/>
    <mergeCell ref="BU49:DD49"/>
    <mergeCell ref="B39:BT39"/>
    <mergeCell ref="B54:BT54"/>
    <mergeCell ref="BU54:DD54"/>
    <mergeCell ref="B56:BT56"/>
    <mergeCell ref="BU56:DD56"/>
    <mergeCell ref="B57:BT57"/>
    <mergeCell ref="BU71:DD71"/>
    <mergeCell ref="BU61:DD61"/>
    <mergeCell ref="BU72:DD72"/>
    <mergeCell ref="BU57:DD57"/>
    <mergeCell ref="B58:BT58"/>
    <mergeCell ref="B61:BT61"/>
    <mergeCell ref="B59:BT59"/>
    <mergeCell ref="BU59:DD59"/>
    <mergeCell ref="B62:BT62"/>
    <mergeCell ref="B82:BT82"/>
    <mergeCell ref="B83:BT83"/>
    <mergeCell ref="B84:BT84"/>
    <mergeCell ref="B63:BT63"/>
    <mergeCell ref="B64:BT64"/>
    <mergeCell ref="B65:BT65"/>
    <mergeCell ref="B66:BT66"/>
    <mergeCell ref="B67:BT67"/>
    <mergeCell ref="B68:BT68"/>
    <mergeCell ref="B69:BT69"/>
    <mergeCell ref="B77:BT77"/>
    <mergeCell ref="B78:BT78"/>
    <mergeCell ref="B75:BT75"/>
    <mergeCell ref="B72:BT72"/>
    <mergeCell ref="B71:BT71"/>
    <mergeCell ref="B76:BT76"/>
    <mergeCell ref="B73:BT73"/>
    <mergeCell ref="B81:BT81"/>
    <mergeCell ref="B79:BT79"/>
    <mergeCell ref="B80:BT80"/>
    <mergeCell ref="A1:DD1"/>
    <mergeCell ref="B7:BT7"/>
    <mergeCell ref="B25:BT25"/>
    <mergeCell ref="BU25:DD25"/>
    <mergeCell ref="A2:DD2"/>
    <mergeCell ref="B8:BT8"/>
    <mergeCell ref="B9:BT9"/>
    <mergeCell ref="B11:BT11"/>
    <mergeCell ref="BU6:DD6"/>
    <mergeCell ref="A3:DD3"/>
    <mergeCell ref="A4:DD4"/>
    <mergeCell ref="B21:BT21"/>
    <mergeCell ref="BU21:DD21"/>
    <mergeCell ref="A6:BT6"/>
    <mergeCell ref="BU11:DD11"/>
    <mergeCell ref="B10:BT10"/>
    <mergeCell ref="BU7:DD7"/>
    <mergeCell ref="B12:BT12"/>
    <mergeCell ref="BU8:DD8"/>
    <mergeCell ref="BU9:DD9"/>
    <mergeCell ref="BU10:DD10"/>
    <mergeCell ref="BU12:DD12"/>
    <mergeCell ref="B13:BT13"/>
    <mergeCell ref="BU13:DD13"/>
    <mergeCell ref="B28:BT28"/>
    <mergeCell ref="B29:BT29"/>
    <mergeCell ref="B31:BT31"/>
    <mergeCell ref="B32:BT32"/>
    <mergeCell ref="B33:BT33"/>
    <mergeCell ref="B34:BT34"/>
    <mergeCell ref="B35:BT35"/>
    <mergeCell ref="B36:BT36"/>
    <mergeCell ref="B55:BT55"/>
    <mergeCell ref="B37:BT37"/>
    <mergeCell ref="B38:BT38"/>
    <mergeCell ref="B40:BT40"/>
    <mergeCell ref="B41:BT41"/>
    <mergeCell ref="B42:BT42"/>
    <mergeCell ref="B43:BT43"/>
    <mergeCell ref="B44:BT44"/>
    <mergeCell ref="B45:BT45"/>
    <mergeCell ref="B46:BT46"/>
    <mergeCell ref="B23:BT23"/>
    <mergeCell ref="BU18:DD18"/>
    <mergeCell ref="BU20:DD20"/>
    <mergeCell ref="BU15:DD15"/>
    <mergeCell ref="BU22:DD22"/>
    <mergeCell ref="BU23:DD23"/>
    <mergeCell ref="B18:BT18"/>
    <mergeCell ref="BU14:DD14"/>
    <mergeCell ref="BU17:DD17"/>
    <mergeCell ref="B20:BT20"/>
    <mergeCell ref="BU19:DD19"/>
    <mergeCell ref="B15:BT15"/>
    <mergeCell ref="BU16:DD16"/>
    <mergeCell ref="B22:BT22"/>
    <mergeCell ref="B19:BT19"/>
    <mergeCell ref="B14:BT14"/>
    <mergeCell ref="B17:BT17"/>
    <mergeCell ref="B16:BT16"/>
    <mergeCell ref="B26:BT26"/>
    <mergeCell ref="B24:BT24"/>
    <mergeCell ref="BU24:DD24"/>
    <mergeCell ref="B30:BT30"/>
    <mergeCell ref="BU30:DD30"/>
    <mergeCell ref="BU26:DD26"/>
    <mergeCell ref="B27:BT27"/>
    <mergeCell ref="BU27:DD27"/>
    <mergeCell ref="B74:BT74"/>
    <mergeCell ref="BU74:DD74"/>
    <mergeCell ref="BU39:DD39"/>
    <mergeCell ref="B51:BT51"/>
    <mergeCell ref="B52:BT52"/>
    <mergeCell ref="BU51:DD51"/>
    <mergeCell ref="BU52:DD52"/>
    <mergeCell ref="B53:BT53"/>
    <mergeCell ref="BU53:DD53"/>
    <mergeCell ref="B47:BT47"/>
    <mergeCell ref="B48:BT48"/>
    <mergeCell ref="B49:BT49"/>
    <mergeCell ref="B50:BT50"/>
    <mergeCell ref="BU55:DD55"/>
    <mergeCell ref="B70:BT70"/>
    <mergeCell ref="BU70:DD70"/>
  </mergeCells>
  <phoneticPr fontId="15" type="noConversion"/>
  <pageMargins left="0.9" right="0.19685039370078741" top="0.39370078740157483" bottom="0.35433070866141736" header="0.39370078740157483" footer="0.39370078740157483"/>
  <pageSetup paperSize="9" scale="85" fitToHeight="2" orientation="portrait" r:id="rId1"/>
  <headerFooter scaleWithDoc="0" alignWithMargins="0"/>
  <rowBreaks count="1" manualBreakCount="1">
    <brk id="50" max="10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6"/>
  <sheetViews>
    <sheetView view="pageBreakPreview" topLeftCell="A16" zoomScaleSheetLayoutView="100" workbookViewId="0">
      <selection activeCell="E37" sqref="E37"/>
    </sheetView>
  </sheetViews>
  <sheetFormatPr defaultRowHeight="12.75"/>
  <cols>
    <col min="1" max="1" width="42.140625" style="161" customWidth="1"/>
    <col min="2" max="2" width="7" style="79" customWidth="1"/>
    <col min="3" max="3" width="7.5703125" style="79" customWidth="1"/>
    <col min="4" max="4" width="13.5703125" style="79" customWidth="1"/>
    <col min="5" max="5" width="16.42578125" style="79" customWidth="1"/>
    <col min="6" max="6" width="19.140625" style="79" customWidth="1"/>
    <col min="7" max="7" width="18.5703125" style="79" customWidth="1"/>
    <col min="8" max="8" width="14.7109375" style="79" customWidth="1"/>
    <col min="9" max="9" width="13.42578125" style="79" customWidth="1"/>
    <col min="10" max="16384" width="9.140625" style="79"/>
  </cols>
  <sheetData>
    <row r="1" spans="1:9" ht="20.25" customHeight="1">
      <c r="A1" s="293" t="s">
        <v>375</v>
      </c>
      <c r="B1" s="293"/>
      <c r="C1" s="293"/>
      <c r="D1" s="293"/>
      <c r="E1" s="293"/>
      <c r="F1" s="293"/>
      <c r="G1" s="293"/>
      <c r="H1" s="293"/>
      <c r="I1" s="293"/>
    </row>
    <row r="2" spans="1:9" ht="18.75" customHeight="1">
      <c r="A2" s="293" t="s">
        <v>474</v>
      </c>
      <c r="B2" s="293"/>
      <c r="C2" s="293"/>
      <c r="D2" s="293"/>
      <c r="E2" s="293"/>
      <c r="F2" s="293"/>
      <c r="G2" s="293"/>
      <c r="H2" s="293"/>
      <c r="I2" s="293"/>
    </row>
    <row r="3" spans="1:9" ht="14.25" customHeight="1">
      <c r="A3" s="154" t="s">
        <v>429</v>
      </c>
      <c r="B3" s="155"/>
      <c r="C3" s="155"/>
      <c r="D3" s="155"/>
      <c r="E3" s="155"/>
      <c r="F3" s="155"/>
      <c r="G3" s="155"/>
      <c r="H3" s="155"/>
      <c r="I3" s="155"/>
    </row>
    <row r="4" spans="1:9" ht="19.5" customHeight="1">
      <c r="A4" s="294" t="s">
        <v>0</v>
      </c>
      <c r="B4" s="289" t="s">
        <v>469</v>
      </c>
      <c r="C4" s="289" t="s">
        <v>100</v>
      </c>
      <c r="D4" s="289" t="s">
        <v>2</v>
      </c>
      <c r="E4" s="289"/>
      <c r="F4" s="289"/>
      <c r="G4" s="289"/>
      <c r="H4" s="289"/>
      <c r="I4" s="289"/>
    </row>
    <row r="5" spans="1:9">
      <c r="A5" s="295"/>
      <c r="B5" s="289"/>
      <c r="C5" s="289"/>
      <c r="D5" s="297" t="s">
        <v>49</v>
      </c>
      <c r="E5" s="298" t="s">
        <v>4</v>
      </c>
      <c r="F5" s="298"/>
      <c r="G5" s="298"/>
      <c r="H5" s="298"/>
      <c r="I5" s="298"/>
    </row>
    <row r="6" spans="1:9" ht="51.75" customHeight="1">
      <c r="A6" s="295"/>
      <c r="B6" s="289"/>
      <c r="C6" s="289"/>
      <c r="D6" s="297"/>
      <c r="E6" s="289" t="s">
        <v>215</v>
      </c>
      <c r="F6" s="289" t="s">
        <v>90</v>
      </c>
      <c r="G6" s="289" t="s">
        <v>91</v>
      </c>
      <c r="H6" s="290" t="s">
        <v>92</v>
      </c>
      <c r="I6" s="291"/>
    </row>
    <row r="7" spans="1:9" ht="24.75" customHeight="1">
      <c r="A7" s="296"/>
      <c r="B7" s="289"/>
      <c r="C7" s="289"/>
      <c r="D7" s="297"/>
      <c r="E7" s="289"/>
      <c r="F7" s="289"/>
      <c r="G7" s="289"/>
      <c r="H7" s="29" t="s">
        <v>3</v>
      </c>
      <c r="I7" s="31" t="s">
        <v>5</v>
      </c>
    </row>
    <row r="8" spans="1:9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</row>
    <row r="9" spans="1:9">
      <c r="A9" s="36" t="s">
        <v>6</v>
      </c>
      <c r="B9" s="29">
        <v>100</v>
      </c>
      <c r="C9" s="29" t="s">
        <v>7</v>
      </c>
      <c r="D9" s="41">
        <f>D15+D22+D23</f>
        <v>9494875</v>
      </c>
      <c r="E9" s="41">
        <f>E15</f>
        <v>9301525</v>
      </c>
      <c r="F9" s="41">
        <f>F22</f>
        <v>73350</v>
      </c>
      <c r="G9" s="41">
        <v>0</v>
      </c>
      <c r="H9" s="41">
        <f>H15+H23</f>
        <v>120000</v>
      </c>
      <c r="I9" s="41">
        <f>I23</f>
        <v>0</v>
      </c>
    </row>
    <row r="10" spans="1:9" ht="14.25" customHeight="1">
      <c r="A10" s="37" t="s">
        <v>4</v>
      </c>
      <c r="B10" s="28"/>
      <c r="C10" s="28"/>
      <c r="D10" s="68"/>
      <c r="E10" s="28"/>
      <c r="F10" s="28"/>
      <c r="G10" s="28"/>
      <c r="H10" s="68"/>
      <c r="I10" s="28"/>
    </row>
    <row r="11" spans="1:9" s="156" customFormat="1">
      <c r="A11" s="36" t="s">
        <v>85</v>
      </c>
      <c r="B11" s="29">
        <v>110</v>
      </c>
      <c r="C11" s="29">
        <v>120</v>
      </c>
      <c r="D11" s="41">
        <v>0</v>
      </c>
      <c r="E11" s="29" t="s">
        <v>7</v>
      </c>
      <c r="F11" s="29" t="s">
        <v>7</v>
      </c>
      <c r="G11" s="29" t="s">
        <v>7</v>
      </c>
      <c r="H11" s="41">
        <v>0</v>
      </c>
      <c r="I11" s="29" t="s">
        <v>7</v>
      </c>
    </row>
    <row r="12" spans="1:9">
      <c r="A12" s="37" t="s">
        <v>8</v>
      </c>
      <c r="B12" s="28"/>
      <c r="C12" s="28"/>
      <c r="D12" s="68"/>
      <c r="E12" s="28" t="s">
        <v>7</v>
      </c>
      <c r="F12" s="28" t="s">
        <v>7</v>
      </c>
      <c r="G12" s="28" t="s">
        <v>7</v>
      </c>
      <c r="H12" s="68"/>
      <c r="I12" s="28" t="s">
        <v>7</v>
      </c>
    </row>
    <row r="13" spans="1:9">
      <c r="A13" s="37" t="s">
        <v>197</v>
      </c>
      <c r="B13" s="28">
        <v>111</v>
      </c>
      <c r="C13" s="28"/>
      <c r="D13" s="68"/>
      <c r="E13" s="28" t="s">
        <v>7</v>
      </c>
      <c r="F13" s="28" t="s">
        <v>7</v>
      </c>
      <c r="G13" s="28" t="s">
        <v>7</v>
      </c>
      <c r="H13" s="68"/>
      <c r="I13" s="28" t="s">
        <v>7</v>
      </c>
    </row>
    <row r="14" spans="1:9">
      <c r="A14" s="37" t="s">
        <v>198</v>
      </c>
      <c r="B14" s="28">
        <v>112</v>
      </c>
      <c r="C14" s="28"/>
      <c r="D14" s="68"/>
      <c r="E14" s="28" t="s">
        <v>7</v>
      </c>
      <c r="F14" s="28" t="s">
        <v>7</v>
      </c>
      <c r="G14" s="28" t="s">
        <v>7</v>
      </c>
      <c r="H14" s="68"/>
      <c r="I14" s="28" t="s">
        <v>7</v>
      </c>
    </row>
    <row r="15" spans="1:9" s="156" customFormat="1">
      <c r="A15" s="36" t="s">
        <v>132</v>
      </c>
      <c r="B15" s="29">
        <v>120</v>
      </c>
      <c r="C15" s="29">
        <v>130</v>
      </c>
      <c r="D15" s="41">
        <f>D17+D18+D19</f>
        <v>9421525</v>
      </c>
      <c r="E15" s="41">
        <f>E17+E18+E19</f>
        <v>9301525</v>
      </c>
      <c r="F15" s="28" t="s">
        <v>7</v>
      </c>
      <c r="G15" s="29" t="s">
        <v>7</v>
      </c>
      <c r="H15" s="41">
        <f>H17+H18+H19</f>
        <v>120000</v>
      </c>
      <c r="I15" s="41">
        <f>I23</f>
        <v>0</v>
      </c>
    </row>
    <row r="16" spans="1:9" s="157" customFormat="1" ht="14.25" customHeight="1">
      <c r="A16" s="42" t="s">
        <v>4</v>
      </c>
      <c r="B16" s="27"/>
      <c r="C16" s="27"/>
      <c r="D16" s="39"/>
      <c r="E16" s="39"/>
      <c r="F16" s="27" t="s">
        <v>7</v>
      </c>
      <c r="G16" s="27" t="s">
        <v>7</v>
      </c>
      <c r="H16" s="39"/>
      <c r="I16" s="27"/>
    </row>
    <row r="17" spans="1:9" s="157" customFormat="1" ht="24.75" customHeight="1">
      <c r="A17" s="43" t="s">
        <v>214</v>
      </c>
      <c r="B17" s="26">
        <v>121</v>
      </c>
      <c r="C17" s="27"/>
      <c r="D17" s="68">
        <f>E17+H17</f>
        <v>9421525</v>
      </c>
      <c r="E17" s="39">
        <v>9301525</v>
      </c>
      <c r="F17" s="27" t="s">
        <v>7</v>
      </c>
      <c r="G17" s="27" t="s">
        <v>7</v>
      </c>
      <c r="H17" s="39">
        <v>120000</v>
      </c>
      <c r="I17" s="27"/>
    </row>
    <row r="18" spans="1:9" s="157" customFormat="1" ht="27" customHeight="1">
      <c r="A18" s="43"/>
      <c r="B18" s="26">
        <v>122</v>
      </c>
      <c r="C18" s="27"/>
      <c r="D18" s="68">
        <f>E18+H18</f>
        <v>0</v>
      </c>
      <c r="E18" s="39"/>
      <c r="F18" s="27" t="s">
        <v>7</v>
      </c>
      <c r="G18" s="27" t="s">
        <v>7</v>
      </c>
      <c r="H18" s="39"/>
      <c r="I18" s="27"/>
    </row>
    <row r="19" spans="1:9" ht="26.25" customHeight="1">
      <c r="A19" s="43"/>
      <c r="B19" s="26">
        <v>124</v>
      </c>
      <c r="C19" s="28"/>
      <c r="D19" s="68">
        <f>E19+H19</f>
        <v>0</v>
      </c>
      <c r="E19" s="68"/>
      <c r="F19" s="28" t="s">
        <v>7</v>
      </c>
      <c r="G19" s="28" t="s">
        <v>7</v>
      </c>
      <c r="H19" s="68"/>
      <c r="I19" s="28"/>
    </row>
    <row r="20" spans="1:9" ht="25.5">
      <c r="A20" s="43" t="s">
        <v>86</v>
      </c>
      <c r="B20" s="28">
        <v>130</v>
      </c>
      <c r="C20" s="28"/>
      <c r="D20" s="68">
        <v>0</v>
      </c>
      <c r="E20" s="28" t="s">
        <v>7</v>
      </c>
      <c r="F20" s="28" t="s">
        <v>7</v>
      </c>
      <c r="G20" s="28" t="s">
        <v>7</v>
      </c>
      <c r="H20" s="68"/>
      <c r="I20" s="28" t="s">
        <v>7</v>
      </c>
    </row>
    <row r="21" spans="1:9" ht="51">
      <c r="A21" s="43" t="s">
        <v>87</v>
      </c>
      <c r="B21" s="28">
        <v>140</v>
      </c>
      <c r="C21" s="28"/>
      <c r="D21" s="68">
        <v>0</v>
      </c>
      <c r="E21" s="28" t="s">
        <v>7</v>
      </c>
      <c r="F21" s="28" t="s">
        <v>7</v>
      </c>
      <c r="G21" s="28" t="s">
        <v>7</v>
      </c>
      <c r="H21" s="68"/>
      <c r="I21" s="28" t="s">
        <v>7</v>
      </c>
    </row>
    <row r="22" spans="1:9" s="156" customFormat="1">
      <c r="A22" s="36" t="s">
        <v>88</v>
      </c>
      <c r="B22" s="29">
        <v>150</v>
      </c>
      <c r="C22" s="29">
        <v>180</v>
      </c>
      <c r="D22" s="41">
        <f>F22+G22</f>
        <v>73350</v>
      </c>
      <c r="E22" s="29" t="s">
        <v>7</v>
      </c>
      <c r="F22" s="41">
        <v>73350</v>
      </c>
      <c r="G22" s="41"/>
      <c r="H22" s="29" t="s">
        <v>7</v>
      </c>
      <c r="I22" s="29" t="s">
        <v>7</v>
      </c>
    </row>
    <row r="23" spans="1:9" s="156" customFormat="1">
      <c r="A23" s="36" t="s">
        <v>89</v>
      </c>
      <c r="B23" s="29">
        <v>160</v>
      </c>
      <c r="C23" s="29">
        <v>180</v>
      </c>
      <c r="D23" s="41">
        <f>H23</f>
        <v>0</v>
      </c>
      <c r="E23" s="29" t="s">
        <v>7</v>
      </c>
      <c r="F23" s="29" t="s">
        <v>7</v>
      </c>
      <c r="G23" s="29" t="s">
        <v>7</v>
      </c>
      <c r="H23" s="41"/>
      <c r="I23" s="41"/>
    </row>
    <row r="24" spans="1:9">
      <c r="A24" s="37" t="s">
        <v>93</v>
      </c>
      <c r="B24" s="28">
        <v>180</v>
      </c>
      <c r="C24" s="28" t="s">
        <v>7</v>
      </c>
      <c r="D24" s="68">
        <v>0</v>
      </c>
      <c r="E24" s="28" t="s">
        <v>7</v>
      </c>
      <c r="F24" s="28" t="s">
        <v>7</v>
      </c>
      <c r="G24" s="28" t="s">
        <v>7</v>
      </c>
      <c r="H24" s="68">
        <v>0</v>
      </c>
      <c r="I24" s="28" t="s">
        <v>7</v>
      </c>
    </row>
    <row r="25" spans="1:9" s="157" customFormat="1" ht="18" customHeight="1">
      <c r="A25" s="42" t="s">
        <v>4</v>
      </c>
      <c r="B25" s="27"/>
      <c r="C25" s="27"/>
      <c r="D25" s="39"/>
      <c r="E25" s="27"/>
      <c r="F25" s="27"/>
      <c r="G25" s="27"/>
      <c r="H25" s="27"/>
      <c r="I25" s="27"/>
    </row>
    <row r="26" spans="1:9" s="157" customFormat="1">
      <c r="A26" s="43" t="s">
        <v>199</v>
      </c>
      <c r="B26" s="26">
        <v>181</v>
      </c>
      <c r="C26" s="27">
        <v>400</v>
      </c>
      <c r="D26" s="39"/>
      <c r="E26" s="27" t="s">
        <v>7</v>
      </c>
      <c r="F26" s="27" t="s">
        <v>7</v>
      </c>
      <c r="G26" s="27" t="s">
        <v>7</v>
      </c>
      <c r="H26" s="27"/>
      <c r="I26" s="27" t="s">
        <v>7</v>
      </c>
    </row>
    <row r="27" spans="1:9" s="157" customFormat="1">
      <c r="A27" s="43" t="s">
        <v>8</v>
      </c>
      <c r="B27" s="26"/>
      <c r="C27" s="27"/>
      <c r="D27" s="39"/>
      <c r="E27" s="27"/>
      <c r="F27" s="27"/>
      <c r="G27" s="27"/>
      <c r="H27" s="27"/>
      <c r="I27" s="27"/>
    </row>
    <row r="28" spans="1:9" s="157" customFormat="1">
      <c r="A28" s="45" t="s">
        <v>201</v>
      </c>
      <c r="B28" s="26" t="s">
        <v>205</v>
      </c>
      <c r="C28" s="27">
        <v>410</v>
      </c>
      <c r="D28" s="39"/>
      <c r="E28" s="27" t="s">
        <v>7</v>
      </c>
      <c r="F28" s="27" t="s">
        <v>7</v>
      </c>
      <c r="G28" s="27" t="s">
        <v>7</v>
      </c>
      <c r="H28" s="27"/>
      <c r="I28" s="27" t="s">
        <v>7</v>
      </c>
    </row>
    <row r="29" spans="1:9" s="157" customFormat="1">
      <c r="A29" s="45" t="s">
        <v>202</v>
      </c>
      <c r="B29" s="26" t="s">
        <v>206</v>
      </c>
      <c r="C29" s="27">
        <v>420</v>
      </c>
      <c r="D29" s="39"/>
      <c r="E29" s="27" t="s">
        <v>7</v>
      </c>
      <c r="F29" s="27" t="s">
        <v>7</v>
      </c>
      <c r="G29" s="27" t="s">
        <v>7</v>
      </c>
      <c r="H29" s="27"/>
      <c r="I29" s="27" t="s">
        <v>7</v>
      </c>
    </row>
    <row r="30" spans="1:9" s="157" customFormat="1">
      <c r="A30" s="45" t="s">
        <v>203</v>
      </c>
      <c r="B30" s="26" t="s">
        <v>207</v>
      </c>
      <c r="C30" s="27">
        <v>430</v>
      </c>
      <c r="D30" s="39"/>
      <c r="E30" s="27" t="s">
        <v>7</v>
      </c>
      <c r="F30" s="27" t="s">
        <v>7</v>
      </c>
      <c r="G30" s="27" t="s">
        <v>7</v>
      </c>
      <c r="H30" s="27"/>
      <c r="I30" s="27" t="s">
        <v>7</v>
      </c>
    </row>
    <row r="31" spans="1:9" s="157" customFormat="1">
      <c r="A31" s="45" t="s">
        <v>204</v>
      </c>
      <c r="B31" s="26" t="s">
        <v>208</v>
      </c>
      <c r="C31" s="27">
        <v>440</v>
      </c>
      <c r="D31" s="39"/>
      <c r="E31" s="27" t="s">
        <v>7</v>
      </c>
      <c r="F31" s="27" t="s">
        <v>7</v>
      </c>
      <c r="G31" s="27" t="s">
        <v>7</v>
      </c>
      <c r="H31" s="27"/>
      <c r="I31" s="27" t="s">
        <v>7</v>
      </c>
    </row>
    <row r="32" spans="1:9" s="157" customFormat="1">
      <c r="A32" s="43" t="s">
        <v>200</v>
      </c>
      <c r="B32" s="26">
        <v>182</v>
      </c>
      <c r="C32" s="27">
        <v>600</v>
      </c>
      <c r="D32" s="39"/>
      <c r="E32" s="27" t="s">
        <v>7</v>
      </c>
      <c r="F32" s="27" t="s">
        <v>7</v>
      </c>
      <c r="G32" s="27" t="s">
        <v>7</v>
      </c>
      <c r="H32" s="27"/>
      <c r="I32" s="27" t="s">
        <v>7</v>
      </c>
    </row>
    <row r="33" spans="1:9">
      <c r="A33" s="36" t="s">
        <v>84</v>
      </c>
      <c r="B33" s="29">
        <v>200</v>
      </c>
      <c r="C33" s="29" t="s">
        <v>7</v>
      </c>
      <c r="D33" s="41">
        <f t="shared" ref="D33:I33" si="0">D35+D40+D44+D49+D50+D51</f>
        <v>9569088.8099999987</v>
      </c>
      <c r="E33" s="41">
        <f t="shared" si="0"/>
        <v>9308865.7599999998</v>
      </c>
      <c r="F33" s="41">
        <f t="shared" si="0"/>
        <v>73350</v>
      </c>
      <c r="G33" s="41">
        <f t="shared" si="0"/>
        <v>0</v>
      </c>
      <c r="H33" s="41">
        <f t="shared" si="0"/>
        <v>186873.05</v>
      </c>
      <c r="I33" s="41">
        <f t="shared" si="0"/>
        <v>0</v>
      </c>
    </row>
    <row r="34" spans="1:9" ht="14.25" customHeight="1">
      <c r="A34" s="37" t="s">
        <v>94</v>
      </c>
      <c r="B34" s="28"/>
      <c r="C34" s="40"/>
      <c r="D34" s="68">
        <v>0</v>
      </c>
      <c r="E34" s="28"/>
      <c r="F34" s="28"/>
      <c r="G34" s="28"/>
      <c r="H34" s="28"/>
      <c r="I34" s="28"/>
    </row>
    <row r="35" spans="1:9" s="156" customFormat="1">
      <c r="A35" s="36" t="s">
        <v>95</v>
      </c>
      <c r="B35" s="29">
        <v>210</v>
      </c>
      <c r="C35" s="158">
        <v>100</v>
      </c>
      <c r="D35" s="41">
        <f>D37+D38+D39</f>
        <v>5143700</v>
      </c>
      <c r="E35" s="41">
        <f>E37+E38+E39</f>
        <v>5143700</v>
      </c>
      <c r="F35" s="41">
        <f>F37+F38+F39</f>
        <v>0</v>
      </c>
      <c r="G35" s="41"/>
      <c r="H35" s="41">
        <f>H37+H38+H39</f>
        <v>0</v>
      </c>
      <c r="I35" s="41">
        <f>I37+I38+I39</f>
        <v>0</v>
      </c>
    </row>
    <row r="36" spans="1:9" ht="14.25" customHeight="1">
      <c r="A36" s="37" t="s">
        <v>8</v>
      </c>
      <c r="B36" s="28"/>
      <c r="C36" s="40"/>
      <c r="D36" s="68"/>
      <c r="E36" s="68"/>
      <c r="F36" s="68"/>
      <c r="G36" s="68"/>
      <c r="H36" s="68"/>
      <c r="I36" s="68"/>
    </row>
    <row r="37" spans="1:9">
      <c r="A37" s="37" t="s">
        <v>209</v>
      </c>
      <c r="B37" s="28">
        <v>211</v>
      </c>
      <c r="C37" s="40">
        <v>111</v>
      </c>
      <c r="D37" s="68">
        <f>E37+F37+H37</f>
        <v>3950600</v>
      </c>
      <c r="E37" s="68">
        <f>2947900+1002700</f>
        <v>3950600</v>
      </c>
      <c r="F37" s="68"/>
      <c r="G37" s="68"/>
      <c r="H37" s="68"/>
      <c r="I37" s="68"/>
    </row>
    <row r="38" spans="1:9">
      <c r="A38" s="37" t="s">
        <v>210</v>
      </c>
      <c r="B38" s="28">
        <v>212</v>
      </c>
      <c r="C38" s="40">
        <v>112</v>
      </c>
      <c r="D38" s="68"/>
      <c r="E38" s="68"/>
      <c r="F38" s="68"/>
      <c r="G38" s="68"/>
      <c r="H38" s="68"/>
      <c r="I38" s="68"/>
    </row>
    <row r="39" spans="1:9">
      <c r="A39" s="37" t="s">
        <v>211</v>
      </c>
      <c r="B39" s="28">
        <v>213</v>
      </c>
      <c r="C39" s="40">
        <v>119</v>
      </c>
      <c r="D39" s="68">
        <f>E39</f>
        <v>1193100</v>
      </c>
      <c r="E39" s="68">
        <f>890300+302800</f>
        <v>1193100</v>
      </c>
      <c r="F39" s="68"/>
      <c r="G39" s="68"/>
      <c r="H39" s="68"/>
      <c r="I39" s="68"/>
    </row>
    <row r="40" spans="1:9" s="156" customFormat="1">
      <c r="A40" s="36" t="s">
        <v>96</v>
      </c>
      <c r="B40" s="29">
        <v>220</v>
      </c>
      <c r="C40" s="158">
        <v>300</v>
      </c>
      <c r="D40" s="41">
        <f>D42+D43</f>
        <v>46700</v>
      </c>
      <c r="E40" s="41">
        <f>E42+E43</f>
        <v>0</v>
      </c>
      <c r="F40" s="41">
        <f>F42+F43</f>
        <v>46700</v>
      </c>
      <c r="G40" s="41"/>
      <c r="H40" s="41">
        <f>H42</f>
        <v>0</v>
      </c>
      <c r="I40" s="41">
        <v>0</v>
      </c>
    </row>
    <row r="41" spans="1:9">
      <c r="A41" s="37" t="s">
        <v>8</v>
      </c>
      <c r="B41" s="28"/>
      <c r="C41" s="40"/>
      <c r="D41" s="68"/>
      <c r="E41" s="68"/>
      <c r="F41" s="68"/>
      <c r="G41" s="68"/>
      <c r="H41" s="68"/>
      <c r="I41" s="68"/>
    </row>
    <row r="42" spans="1:9">
      <c r="A42" s="37" t="s">
        <v>137</v>
      </c>
      <c r="B42" s="28">
        <v>221</v>
      </c>
      <c r="C42" s="40">
        <v>321</v>
      </c>
      <c r="D42" s="68">
        <f>E42+F42+H42</f>
        <v>46700</v>
      </c>
      <c r="E42" s="68"/>
      <c r="F42" s="68">
        <v>46700</v>
      </c>
      <c r="G42" s="68"/>
      <c r="H42" s="68"/>
      <c r="I42" s="68"/>
    </row>
    <row r="43" spans="1:9" ht="25.5">
      <c r="A43" s="37" t="s">
        <v>136</v>
      </c>
      <c r="B43" s="28">
        <v>222</v>
      </c>
      <c r="C43" s="40">
        <v>323</v>
      </c>
      <c r="D43" s="68"/>
      <c r="E43" s="68"/>
      <c r="F43" s="68"/>
      <c r="G43" s="68"/>
      <c r="H43" s="68"/>
      <c r="I43" s="68"/>
    </row>
    <row r="44" spans="1:9" s="156" customFormat="1">
      <c r="A44" s="36" t="s">
        <v>138</v>
      </c>
      <c r="B44" s="29">
        <v>230</v>
      </c>
      <c r="C44" s="158">
        <v>850</v>
      </c>
      <c r="D44" s="41">
        <f>D46+D47+D48</f>
        <v>51748.05</v>
      </c>
      <c r="E44" s="41">
        <f>E46</f>
        <v>0</v>
      </c>
      <c r="F44" s="41">
        <f>F46</f>
        <v>26650</v>
      </c>
      <c r="G44" s="41"/>
      <c r="H44" s="41">
        <f>H46+H47+H48</f>
        <v>25098.05</v>
      </c>
      <c r="I44" s="41">
        <f>I46+I47</f>
        <v>0</v>
      </c>
    </row>
    <row r="45" spans="1:9">
      <c r="A45" s="37" t="s">
        <v>8</v>
      </c>
      <c r="B45" s="28"/>
      <c r="C45" s="40"/>
      <c r="D45" s="68"/>
      <c r="E45" s="68"/>
      <c r="F45" s="68"/>
      <c r="G45" s="68"/>
      <c r="H45" s="68"/>
      <c r="I45" s="68"/>
    </row>
    <row r="46" spans="1:9">
      <c r="A46" s="37" t="s">
        <v>133</v>
      </c>
      <c r="B46" s="28">
        <v>231</v>
      </c>
      <c r="C46" s="40">
        <v>851</v>
      </c>
      <c r="D46" s="68">
        <f>E46+F46+H46</f>
        <v>26650</v>
      </c>
      <c r="E46" s="68"/>
      <c r="F46" s="68">
        <v>26650</v>
      </c>
      <c r="G46" s="68"/>
      <c r="H46" s="68"/>
      <c r="I46" s="68"/>
    </row>
    <row r="47" spans="1:9">
      <c r="A47" s="37" t="s">
        <v>431</v>
      </c>
      <c r="B47" s="28">
        <v>232</v>
      </c>
      <c r="C47" s="40">
        <v>852</v>
      </c>
      <c r="D47" s="68">
        <f>E47+F47+H47</f>
        <v>10000</v>
      </c>
      <c r="E47" s="68"/>
      <c r="F47" s="68"/>
      <c r="G47" s="68"/>
      <c r="H47" s="68">
        <v>10000</v>
      </c>
      <c r="I47" s="68"/>
    </row>
    <row r="48" spans="1:9">
      <c r="A48" s="37" t="s">
        <v>431</v>
      </c>
      <c r="B48" s="185">
        <v>233</v>
      </c>
      <c r="C48" s="40">
        <v>853</v>
      </c>
      <c r="D48" s="68">
        <f>E48+F48+H48</f>
        <v>15098.05</v>
      </c>
      <c r="E48" s="68"/>
      <c r="F48" s="68"/>
      <c r="G48" s="68"/>
      <c r="H48" s="68">
        <v>15098.05</v>
      </c>
      <c r="I48" s="68"/>
    </row>
    <row r="49" spans="1:9">
      <c r="A49" s="37" t="s">
        <v>97</v>
      </c>
      <c r="B49" s="28">
        <v>240</v>
      </c>
      <c r="C49" s="40">
        <v>400</v>
      </c>
      <c r="D49" s="68">
        <f t="shared" ref="D49:D50" si="1">E49+F49+H49</f>
        <v>0</v>
      </c>
      <c r="E49" s="68"/>
      <c r="F49" s="68"/>
      <c r="G49" s="68"/>
      <c r="H49" s="68"/>
      <c r="I49" s="68"/>
    </row>
    <row r="50" spans="1:9" ht="25.5">
      <c r="A50" s="37" t="s">
        <v>98</v>
      </c>
      <c r="B50" s="28">
        <v>250</v>
      </c>
      <c r="C50" s="40"/>
      <c r="D50" s="68">
        <f t="shared" si="1"/>
        <v>0</v>
      </c>
      <c r="E50" s="68"/>
      <c r="F50" s="68"/>
      <c r="G50" s="68"/>
      <c r="H50" s="68"/>
      <c r="I50" s="68"/>
    </row>
    <row r="51" spans="1:9" s="156" customFormat="1">
      <c r="A51" s="163" t="s">
        <v>99</v>
      </c>
      <c r="B51" s="164">
        <v>260</v>
      </c>
      <c r="C51" s="165">
        <v>240</v>
      </c>
      <c r="D51" s="166">
        <f>D53+D54+D55</f>
        <v>4326940.76</v>
      </c>
      <c r="E51" s="166">
        <f t="shared" ref="E51:I51" si="2">E53+E54+E55</f>
        <v>4165165.76</v>
      </c>
      <c r="F51" s="166">
        <f t="shared" si="2"/>
        <v>0</v>
      </c>
      <c r="G51" s="166">
        <f t="shared" si="2"/>
        <v>0</v>
      </c>
      <c r="H51" s="166">
        <f t="shared" si="2"/>
        <v>161775</v>
      </c>
      <c r="I51" s="166">
        <f t="shared" si="2"/>
        <v>0</v>
      </c>
    </row>
    <row r="52" spans="1:9">
      <c r="A52" s="37" t="s">
        <v>8</v>
      </c>
      <c r="B52" s="28"/>
      <c r="C52" s="40"/>
      <c r="D52" s="68"/>
      <c r="E52" s="68"/>
      <c r="F52" s="68"/>
      <c r="G52" s="68"/>
      <c r="H52" s="68"/>
      <c r="I52" s="68"/>
    </row>
    <row r="53" spans="1:9" ht="38.25">
      <c r="A53" s="37" t="s">
        <v>371</v>
      </c>
      <c r="B53" s="28">
        <v>261</v>
      </c>
      <c r="C53" s="40">
        <v>242</v>
      </c>
      <c r="D53" s="68"/>
      <c r="E53" s="68"/>
      <c r="F53" s="68"/>
      <c r="G53" s="68"/>
      <c r="H53" s="68"/>
      <c r="I53" s="68"/>
    </row>
    <row r="54" spans="1:9" ht="25.5">
      <c r="A54" s="37" t="s">
        <v>212</v>
      </c>
      <c r="B54" s="28">
        <v>261</v>
      </c>
      <c r="C54" s="40">
        <v>243</v>
      </c>
      <c r="D54" s="68"/>
      <c r="E54" s="68"/>
      <c r="F54" s="68"/>
      <c r="G54" s="68"/>
      <c r="H54" s="68"/>
      <c r="I54" s="68"/>
    </row>
    <row r="55" spans="1:9" ht="25.5">
      <c r="A55" s="37" t="s">
        <v>213</v>
      </c>
      <c r="B55" s="28">
        <v>262</v>
      </c>
      <c r="C55" s="40">
        <v>244</v>
      </c>
      <c r="D55" s="68">
        <f>E55+F55+H55</f>
        <v>4326940.76</v>
      </c>
      <c r="E55" s="68">
        <f>4157825+7340.76</f>
        <v>4165165.76</v>
      </c>
      <c r="F55" s="68"/>
      <c r="G55" s="68"/>
      <c r="H55" s="68">
        <v>161775</v>
      </c>
      <c r="I55" s="68"/>
    </row>
    <row r="56" spans="1:9">
      <c r="A56" s="36" t="s">
        <v>9</v>
      </c>
      <c r="B56" s="29">
        <v>300</v>
      </c>
      <c r="C56" s="29" t="s">
        <v>7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</row>
    <row r="57" spans="1:9">
      <c r="A57" s="37" t="s">
        <v>8</v>
      </c>
      <c r="B57" s="28"/>
      <c r="C57" s="28"/>
      <c r="D57" s="68"/>
      <c r="E57" s="68"/>
      <c r="F57" s="68"/>
      <c r="G57" s="68"/>
      <c r="H57" s="68"/>
      <c r="I57" s="28"/>
    </row>
    <row r="58" spans="1:9">
      <c r="A58" s="37" t="s">
        <v>101</v>
      </c>
      <c r="B58" s="28">
        <v>310</v>
      </c>
      <c r="C58" s="28">
        <v>510</v>
      </c>
      <c r="D58" s="68">
        <v>0</v>
      </c>
      <c r="E58" s="68">
        <v>0</v>
      </c>
      <c r="F58" s="68">
        <v>0</v>
      </c>
      <c r="G58" s="68"/>
      <c r="H58" s="68">
        <v>0</v>
      </c>
      <c r="I58" s="68">
        <v>0</v>
      </c>
    </row>
    <row r="59" spans="1:9">
      <c r="A59" s="37" t="s">
        <v>102</v>
      </c>
      <c r="B59" s="28">
        <v>320</v>
      </c>
      <c r="C59" s="28"/>
      <c r="D59" s="68">
        <v>0</v>
      </c>
      <c r="E59" s="68">
        <v>0</v>
      </c>
      <c r="F59" s="68">
        <v>0</v>
      </c>
      <c r="G59" s="68"/>
      <c r="H59" s="68">
        <v>0</v>
      </c>
      <c r="I59" s="68">
        <v>0</v>
      </c>
    </row>
    <row r="60" spans="1:9">
      <c r="A60" s="36" t="s">
        <v>10</v>
      </c>
      <c r="B60" s="29">
        <v>400</v>
      </c>
      <c r="C60" s="29"/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>
      <c r="A61" s="37" t="s">
        <v>8</v>
      </c>
      <c r="B61" s="28"/>
      <c r="C61" s="28"/>
      <c r="D61" s="68"/>
      <c r="E61" s="68"/>
      <c r="F61" s="68"/>
      <c r="G61" s="68"/>
      <c r="H61" s="68"/>
      <c r="I61" s="28"/>
    </row>
    <row r="62" spans="1:9">
      <c r="A62" s="37" t="s">
        <v>103</v>
      </c>
      <c r="B62" s="28">
        <v>410</v>
      </c>
      <c r="C62" s="28">
        <v>610</v>
      </c>
      <c r="D62" s="68">
        <v>0</v>
      </c>
      <c r="E62" s="68">
        <v>0</v>
      </c>
      <c r="F62" s="68">
        <v>0</v>
      </c>
      <c r="G62" s="68"/>
      <c r="H62" s="68">
        <v>0</v>
      </c>
      <c r="I62" s="68">
        <v>0</v>
      </c>
    </row>
    <row r="63" spans="1:9">
      <c r="A63" s="37" t="s">
        <v>104</v>
      </c>
      <c r="B63" s="28">
        <v>420</v>
      </c>
      <c r="C63" s="28"/>
      <c r="D63" s="68">
        <v>0</v>
      </c>
      <c r="E63" s="68">
        <v>0</v>
      </c>
      <c r="F63" s="68">
        <v>0</v>
      </c>
      <c r="G63" s="68"/>
      <c r="H63" s="68">
        <v>0</v>
      </c>
      <c r="I63" s="68">
        <v>0</v>
      </c>
    </row>
    <row r="64" spans="1:9">
      <c r="A64" s="36" t="s">
        <v>11</v>
      </c>
      <c r="B64" s="29">
        <v>500</v>
      </c>
      <c r="C64" s="29" t="s">
        <v>7</v>
      </c>
      <c r="D64" s="41">
        <f>H64+E64</f>
        <v>74213.81</v>
      </c>
      <c r="E64" s="41">
        <v>7340.76</v>
      </c>
      <c r="F64" s="41">
        <v>0</v>
      </c>
      <c r="G64" s="41">
        <v>0</v>
      </c>
      <c r="H64" s="41">
        <v>66873.05</v>
      </c>
      <c r="I64" s="41">
        <v>0</v>
      </c>
    </row>
    <row r="65" spans="1:9">
      <c r="A65" s="36" t="s">
        <v>12</v>
      </c>
      <c r="B65" s="29">
        <v>600</v>
      </c>
      <c r="C65" s="29" t="s">
        <v>7</v>
      </c>
      <c r="D65" s="41">
        <f t="shared" ref="D65:I65" si="3">D64+D9-D33</f>
        <v>0</v>
      </c>
      <c r="E65" s="41">
        <f t="shared" si="3"/>
        <v>0</v>
      </c>
      <c r="F65" s="41">
        <f t="shared" si="3"/>
        <v>0</v>
      </c>
      <c r="G65" s="41">
        <f t="shared" si="3"/>
        <v>0</v>
      </c>
      <c r="H65" s="41">
        <f t="shared" si="3"/>
        <v>0</v>
      </c>
      <c r="I65" s="41">
        <f t="shared" si="3"/>
        <v>0</v>
      </c>
    </row>
    <row r="66" spans="1:9">
      <c r="A66" s="44"/>
      <c r="B66" s="33"/>
      <c r="C66" s="33"/>
      <c r="D66" s="33"/>
      <c r="E66" s="159"/>
      <c r="F66" s="33"/>
      <c r="G66" s="33"/>
      <c r="H66" s="33"/>
      <c r="I66" s="33"/>
    </row>
    <row r="67" spans="1:9" ht="12.75" customHeight="1">
      <c r="A67" s="292"/>
      <c r="B67" s="292"/>
      <c r="C67" s="292"/>
      <c r="D67" s="292"/>
      <c r="E67" s="292"/>
      <c r="F67" s="292"/>
      <c r="G67" s="292"/>
      <c r="H67" s="292"/>
      <c r="I67" s="292"/>
    </row>
    <row r="68" spans="1:9">
      <c r="A68" s="44"/>
      <c r="B68" s="33"/>
      <c r="C68" s="33"/>
      <c r="D68" s="33"/>
      <c r="E68" s="33"/>
      <c r="F68" s="33"/>
      <c r="G68" s="33"/>
      <c r="H68" s="33"/>
      <c r="I68" s="33"/>
    </row>
    <row r="69" spans="1:9">
      <c r="A69" s="44"/>
      <c r="B69" s="33"/>
      <c r="C69" s="33"/>
      <c r="D69" s="159"/>
      <c r="E69" s="33"/>
      <c r="F69" s="33"/>
      <c r="G69" s="33"/>
      <c r="H69" s="33"/>
      <c r="I69" s="33"/>
    </row>
    <row r="70" spans="1:9">
      <c r="A70" s="44"/>
      <c r="B70" s="33"/>
      <c r="C70" s="33"/>
      <c r="D70" s="33"/>
      <c r="E70" s="33"/>
      <c r="F70" s="33"/>
      <c r="G70" s="33"/>
      <c r="H70" s="33"/>
      <c r="I70" s="33"/>
    </row>
    <row r="71" spans="1:9">
      <c r="A71" s="44"/>
      <c r="B71" s="33"/>
      <c r="C71" s="33"/>
      <c r="D71" s="33"/>
      <c r="E71" s="33"/>
      <c r="F71" s="33"/>
      <c r="G71" s="33"/>
      <c r="H71" s="33"/>
      <c r="I71" s="33"/>
    </row>
    <row r="72" spans="1:9">
      <c r="A72" s="44"/>
      <c r="B72" s="33"/>
      <c r="C72" s="33"/>
      <c r="D72" s="33"/>
      <c r="E72" s="33"/>
      <c r="F72" s="159"/>
      <c r="G72" s="33"/>
      <c r="H72" s="33"/>
      <c r="I72" s="33"/>
    </row>
    <row r="73" spans="1:9">
      <c r="A73" s="160"/>
      <c r="B73" s="33"/>
      <c r="C73" s="33"/>
      <c r="D73" s="33"/>
      <c r="E73" s="33"/>
      <c r="F73" s="33"/>
      <c r="G73" s="33"/>
      <c r="H73" s="33"/>
      <c r="I73" s="33"/>
    </row>
    <row r="74" spans="1:9">
      <c r="A74" s="160"/>
      <c r="B74" s="33"/>
      <c r="C74" s="33"/>
      <c r="D74" s="33"/>
      <c r="E74" s="33"/>
      <c r="F74" s="33"/>
      <c r="G74" s="33"/>
      <c r="H74" s="33"/>
      <c r="I74" s="33"/>
    </row>
    <row r="75" spans="1:9">
      <c r="A75" s="160"/>
      <c r="B75" s="33"/>
      <c r="C75" s="33"/>
      <c r="D75" s="33"/>
      <c r="E75" s="33"/>
      <c r="F75" s="33"/>
      <c r="G75" s="33"/>
      <c r="H75" s="33"/>
      <c r="I75" s="33"/>
    </row>
    <row r="76" spans="1:9">
      <c r="A76" s="160"/>
      <c r="B76" s="33"/>
      <c r="C76" s="33"/>
      <c r="D76" s="33"/>
      <c r="E76" s="33"/>
      <c r="F76" s="33"/>
      <c r="G76" s="33"/>
      <c r="H76" s="33"/>
      <c r="I76" s="33"/>
    </row>
    <row r="77" spans="1:9">
      <c r="A77" s="160"/>
      <c r="B77" s="33"/>
      <c r="C77" s="33"/>
      <c r="D77" s="33"/>
      <c r="E77" s="33"/>
      <c r="F77" s="33"/>
      <c r="G77" s="33"/>
      <c r="H77" s="33"/>
      <c r="I77" s="33"/>
    </row>
    <row r="78" spans="1:9">
      <c r="A78" s="160"/>
      <c r="B78" s="33"/>
      <c r="C78" s="33"/>
      <c r="D78" s="33"/>
      <c r="E78" s="33"/>
      <c r="F78" s="33"/>
      <c r="G78" s="33"/>
      <c r="H78" s="33"/>
      <c r="I78" s="33"/>
    </row>
    <row r="79" spans="1:9">
      <c r="A79" s="160"/>
      <c r="B79" s="33"/>
      <c r="C79" s="33"/>
      <c r="D79" s="33"/>
      <c r="E79" s="33"/>
      <c r="F79" s="33"/>
      <c r="G79" s="33"/>
      <c r="H79" s="33"/>
      <c r="I79" s="33"/>
    </row>
    <row r="80" spans="1:9">
      <c r="A80" s="160"/>
      <c r="B80" s="33"/>
      <c r="C80" s="33"/>
      <c r="D80" s="33"/>
      <c r="E80" s="33"/>
      <c r="F80" s="33"/>
      <c r="G80" s="33"/>
      <c r="H80" s="33"/>
      <c r="I80" s="33"/>
    </row>
    <row r="81" spans="1:9">
      <c r="A81" s="160"/>
      <c r="B81" s="33"/>
      <c r="C81" s="33"/>
      <c r="D81" s="33"/>
      <c r="E81" s="33"/>
      <c r="F81" s="33"/>
      <c r="G81" s="33"/>
      <c r="H81" s="33"/>
      <c r="I81" s="33"/>
    </row>
    <row r="82" spans="1:9">
      <c r="A82" s="160"/>
      <c r="B82" s="33"/>
      <c r="C82" s="33"/>
      <c r="D82" s="33"/>
      <c r="E82" s="33"/>
      <c r="F82" s="33"/>
      <c r="G82" s="33"/>
      <c r="H82" s="33"/>
      <c r="I82" s="33"/>
    </row>
    <row r="83" spans="1:9">
      <c r="A83" s="160"/>
      <c r="B83" s="33"/>
      <c r="C83" s="33"/>
      <c r="D83" s="33"/>
      <c r="E83" s="33"/>
      <c r="F83" s="33"/>
      <c r="G83" s="33"/>
      <c r="H83" s="33"/>
      <c r="I83" s="33"/>
    </row>
    <row r="84" spans="1:9">
      <c r="A84" s="160"/>
      <c r="B84" s="33"/>
      <c r="C84" s="33"/>
      <c r="D84" s="33"/>
      <c r="E84" s="33"/>
      <c r="F84" s="33"/>
      <c r="G84" s="33"/>
      <c r="H84" s="33"/>
      <c r="I84" s="33"/>
    </row>
    <row r="85" spans="1:9">
      <c r="A85" s="160"/>
      <c r="B85" s="33"/>
      <c r="C85" s="33"/>
      <c r="D85" s="33"/>
      <c r="E85" s="33"/>
      <c r="F85" s="33"/>
      <c r="G85" s="33"/>
      <c r="H85" s="33"/>
      <c r="I85" s="33"/>
    </row>
    <row r="86" spans="1:9">
      <c r="A86" s="160"/>
      <c r="B86" s="33"/>
      <c r="C86" s="33"/>
      <c r="D86" s="33"/>
      <c r="E86" s="33"/>
      <c r="F86" s="33"/>
      <c r="G86" s="33"/>
      <c r="H86" s="33"/>
      <c r="I86" s="33"/>
    </row>
    <row r="87" spans="1:9">
      <c r="A87" s="160"/>
      <c r="B87" s="33"/>
      <c r="C87" s="33"/>
      <c r="D87" s="33"/>
      <c r="E87" s="33"/>
      <c r="F87" s="33"/>
      <c r="G87" s="33"/>
      <c r="H87" s="33"/>
      <c r="I87" s="33"/>
    </row>
    <row r="88" spans="1:9">
      <c r="A88" s="160"/>
      <c r="B88" s="33"/>
      <c r="C88" s="33"/>
      <c r="D88" s="33"/>
      <c r="E88" s="33"/>
      <c r="F88" s="33"/>
      <c r="G88" s="33"/>
      <c r="H88" s="33"/>
      <c r="I88" s="33"/>
    </row>
    <row r="89" spans="1:9">
      <c r="A89" s="160"/>
      <c r="B89" s="33"/>
      <c r="C89" s="33"/>
      <c r="D89" s="33"/>
      <c r="E89" s="33"/>
      <c r="F89" s="33"/>
      <c r="G89" s="33"/>
      <c r="H89" s="33"/>
      <c r="I89" s="33"/>
    </row>
    <row r="90" spans="1:9">
      <c r="A90" s="160"/>
      <c r="B90" s="33"/>
      <c r="C90" s="33"/>
      <c r="D90" s="33"/>
      <c r="E90" s="33"/>
      <c r="F90" s="33"/>
      <c r="G90" s="33"/>
      <c r="H90" s="33"/>
      <c r="I90" s="33"/>
    </row>
    <row r="91" spans="1:9">
      <c r="A91" s="160"/>
      <c r="B91" s="33"/>
      <c r="C91" s="33"/>
      <c r="D91" s="33"/>
      <c r="E91" s="33"/>
      <c r="F91" s="33"/>
      <c r="G91" s="33"/>
      <c r="H91" s="33"/>
      <c r="I91" s="33"/>
    </row>
    <row r="92" spans="1:9">
      <c r="A92" s="160"/>
      <c r="B92" s="33"/>
      <c r="C92" s="33"/>
      <c r="D92" s="33"/>
      <c r="E92" s="33"/>
      <c r="F92" s="33"/>
      <c r="G92" s="33"/>
      <c r="H92" s="33"/>
      <c r="I92" s="33"/>
    </row>
    <row r="93" spans="1:9">
      <c r="A93" s="160"/>
      <c r="B93" s="33"/>
      <c r="C93" s="33"/>
      <c r="D93" s="33"/>
      <c r="E93" s="33"/>
      <c r="F93" s="33"/>
      <c r="G93" s="33"/>
      <c r="H93" s="33"/>
      <c r="I93" s="33"/>
    </row>
    <row r="94" spans="1:9">
      <c r="A94" s="160"/>
      <c r="B94" s="33"/>
      <c r="C94" s="33"/>
      <c r="D94" s="33"/>
      <c r="E94" s="33"/>
      <c r="F94" s="33"/>
      <c r="G94" s="33"/>
      <c r="H94" s="33"/>
      <c r="I94" s="33"/>
    </row>
    <row r="95" spans="1:9">
      <c r="A95" s="160"/>
      <c r="B95" s="33"/>
      <c r="C95" s="33"/>
      <c r="D95" s="33"/>
      <c r="E95" s="33"/>
      <c r="F95" s="33"/>
      <c r="G95" s="33"/>
      <c r="H95" s="33"/>
      <c r="I95" s="33"/>
    </row>
    <row r="96" spans="1:9">
      <c r="A96" s="160"/>
      <c r="B96" s="33"/>
      <c r="C96" s="33"/>
      <c r="D96" s="33"/>
      <c r="E96" s="33"/>
      <c r="F96" s="33"/>
      <c r="G96" s="33"/>
      <c r="H96" s="33"/>
      <c r="I96" s="33"/>
    </row>
  </sheetData>
  <mergeCells count="13">
    <mergeCell ref="F6:F7"/>
    <mergeCell ref="G6:G7"/>
    <mergeCell ref="H6:I6"/>
    <mergeCell ref="A67:I67"/>
    <mergeCell ref="A1:I1"/>
    <mergeCell ref="A2:I2"/>
    <mergeCell ref="A4:A7"/>
    <mergeCell ref="B4:B7"/>
    <mergeCell ref="C4:C7"/>
    <mergeCell ref="D4:I4"/>
    <mergeCell ref="D5:D7"/>
    <mergeCell ref="E5:I5"/>
    <mergeCell ref="E6:E7"/>
  </mergeCells>
  <phoneticPr fontId="15" type="noConversion"/>
  <pageMargins left="0" right="0" top="0.74803149606299213" bottom="0" header="0.31496062992125984" footer="0.31496062992125984"/>
  <pageSetup paperSize="9" scale="97" fitToHeight="0" orientation="landscape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6"/>
  <sheetViews>
    <sheetView view="pageBreakPreview" topLeftCell="A37" zoomScaleSheetLayoutView="100" workbookViewId="0">
      <selection activeCell="H60" sqref="H60"/>
    </sheetView>
  </sheetViews>
  <sheetFormatPr defaultRowHeight="12.75"/>
  <cols>
    <col min="1" max="1" width="42.140625" style="161" customWidth="1"/>
    <col min="2" max="2" width="7" style="79" customWidth="1"/>
    <col min="3" max="3" width="7.5703125" style="79" customWidth="1"/>
    <col min="4" max="4" width="13.5703125" style="79" customWidth="1"/>
    <col min="5" max="5" width="16.42578125" style="79" customWidth="1"/>
    <col min="6" max="6" width="19.140625" style="79" customWidth="1"/>
    <col min="7" max="7" width="18.5703125" style="79" customWidth="1"/>
    <col min="8" max="8" width="14.7109375" style="79" customWidth="1"/>
    <col min="9" max="9" width="13.42578125" style="79" customWidth="1"/>
    <col min="10" max="16384" width="9.140625" style="79"/>
  </cols>
  <sheetData>
    <row r="1" spans="1:9" ht="20.25" customHeight="1">
      <c r="A1" s="293" t="s">
        <v>375</v>
      </c>
      <c r="B1" s="293"/>
      <c r="C1" s="293"/>
      <c r="D1" s="293"/>
      <c r="E1" s="293"/>
      <c r="F1" s="293"/>
      <c r="G1" s="293"/>
      <c r="H1" s="293"/>
      <c r="I1" s="293"/>
    </row>
    <row r="2" spans="1:9" ht="18.75" customHeight="1">
      <c r="A2" s="293" t="s">
        <v>475</v>
      </c>
      <c r="B2" s="293"/>
      <c r="C2" s="293"/>
      <c r="D2" s="293"/>
      <c r="E2" s="293"/>
      <c r="F2" s="293"/>
      <c r="G2" s="293"/>
      <c r="H2" s="293"/>
      <c r="I2" s="293"/>
    </row>
    <row r="3" spans="1:9" ht="14.25" customHeight="1">
      <c r="A3" s="154" t="s">
        <v>430</v>
      </c>
      <c r="B3" s="155"/>
      <c r="C3" s="155"/>
      <c r="D3" s="155"/>
      <c r="E3" s="155"/>
      <c r="F3" s="155"/>
      <c r="G3" s="155"/>
      <c r="H3" s="155"/>
      <c r="I3" s="155"/>
    </row>
    <row r="4" spans="1:9" ht="19.5" customHeight="1">
      <c r="A4" s="294" t="s">
        <v>0</v>
      </c>
      <c r="B4" s="289" t="s">
        <v>469</v>
      </c>
      <c r="C4" s="289" t="s">
        <v>100</v>
      </c>
      <c r="D4" s="289" t="s">
        <v>2</v>
      </c>
      <c r="E4" s="289"/>
      <c r="F4" s="289"/>
      <c r="G4" s="289"/>
      <c r="H4" s="289"/>
      <c r="I4" s="289"/>
    </row>
    <row r="5" spans="1:9">
      <c r="A5" s="295"/>
      <c r="B5" s="289"/>
      <c r="C5" s="289"/>
      <c r="D5" s="297" t="s">
        <v>49</v>
      </c>
      <c r="E5" s="298" t="s">
        <v>4</v>
      </c>
      <c r="F5" s="298"/>
      <c r="G5" s="298"/>
      <c r="H5" s="298"/>
      <c r="I5" s="298"/>
    </row>
    <row r="6" spans="1:9" ht="51.75" customHeight="1">
      <c r="A6" s="295"/>
      <c r="B6" s="289"/>
      <c r="C6" s="289"/>
      <c r="D6" s="297"/>
      <c r="E6" s="289" t="s">
        <v>215</v>
      </c>
      <c r="F6" s="289" t="s">
        <v>90</v>
      </c>
      <c r="G6" s="289" t="s">
        <v>91</v>
      </c>
      <c r="H6" s="290" t="s">
        <v>92</v>
      </c>
      <c r="I6" s="291"/>
    </row>
    <row r="7" spans="1:9" ht="24.75" customHeight="1">
      <c r="A7" s="296"/>
      <c r="B7" s="289"/>
      <c r="C7" s="289"/>
      <c r="D7" s="297"/>
      <c r="E7" s="289"/>
      <c r="F7" s="289"/>
      <c r="G7" s="289"/>
      <c r="H7" s="187" t="s">
        <v>3</v>
      </c>
      <c r="I7" s="186" t="s">
        <v>5</v>
      </c>
    </row>
    <row r="8" spans="1: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188">
        <v>9</v>
      </c>
    </row>
    <row r="9" spans="1:9">
      <c r="A9" s="36" t="s">
        <v>6</v>
      </c>
      <c r="B9" s="187">
        <v>100</v>
      </c>
      <c r="C9" s="187" t="s">
        <v>7</v>
      </c>
      <c r="D9" s="41">
        <f>D15+D22+D23</f>
        <v>9421525</v>
      </c>
      <c r="E9" s="41">
        <f>E15</f>
        <v>9301525</v>
      </c>
      <c r="F9" s="41">
        <f>F22</f>
        <v>0</v>
      </c>
      <c r="G9" s="41">
        <v>0</v>
      </c>
      <c r="H9" s="41">
        <f>H15+H23</f>
        <v>120000</v>
      </c>
      <c r="I9" s="41">
        <f>I23</f>
        <v>0</v>
      </c>
    </row>
    <row r="10" spans="1:9" ht="14.25" customHeight="1">
      <c r="A10" s="37" t="s">
        <v>4</v>
      </c>
      <c r="B10" s="188"/>
      <c r="C10" s="188"/>
      <c r="D10" s="68"/>
      <c r="E10" s="188"/>
      <c r="F10" s="188"/>
      <c r="G10" s="188"/>
      <c r="H10" s="68"/>
      <c r="I10" s="188"/>
    </row>
    <row r="11" spans="1:9" s="156" customFormat="1">
      <c r="A11" s="36" t="s">
        <v>85</v>
      </c>
      <c r="B11" s="187">
        <v>110</v>
      </c>
      <c r="C11" s="187">
        <v>120</v>
      </c>
      <c r="D11" s="41">
        <v>0</v>
      </c>
      <c r="E11" s="187" t="s">
        <v>7</v>
      </c>
      <c r="F11" s="187" t="s">
        <v>7</v>
      </c>
      <c r="G11" s="187" t="s">
        <v>7</v>
      </c>
      <c r="H11" s="41">
        <v>0</v>
      </c>
      <c r="I11" s="187" t="s">
        <v>7</v>
      </c>
    </row>
    <row r="12" spans="1:9">
      <c r="A12" s="37" t="s">
        <v>8</v>
      </c>
      <c r="B12" s="188"/>
      <c r="C12" s="188"/>
      <c r="D12" s="68"/>
      <c r="E12" s="188" t="s">
        <v>7</v>
      </c>
      <c r="F12" s="188" t="s">
        <v>7</v>
      </c>
      <c r="G12" s="188" t="s">
        <v>7</v>
      </c>
      <c r="H12" s="68"/>
      <c r="I12" s="188" t="s">
        <v>7</v>
      </c>
    </row>
    <row r="13" spans="1:9">
      <c r="A13" s="37" t="s">
        <v>197</v>
      </c>
      <c r="B13" s="188">
        <v>111</v>
      </c>
      <c r="C13" s="188"/>
      <c r="D13" s="68"/>
      <c r="E13" s="188" t="s">
        <v>7</v>
      </c>
      <c r="F13" s="188" t="s">
        <v>7</v>
      </c>
      <c r="G13" s="188" t="s">
        <v>7</v>
      </c>
      <c r="H13" s="68"/>
      <c r="I13" s="188" t="s">
        <v>7</v>
      </c>
    </row>
    <row r="14" spans="1:9">
      <c r="A14" s="37" t="s">
        <v>198</v>
      </c>
      <c r="B14" s="188">
        <v>112</v>
      </c>
      <c r="C14" s="188"/>
      <c r="D14" s="68"/>
      <c r="E14" s="188" t="s">
        <v>7</v>
      </c>
      <c r="F14" s="188" t="s">
        <v>7</v>
      </c>
      <c r="G14" s="188" t="s">
        <v>7</v>
      </c>
      <c r="H14" s="68"/>
      <c r="I14" s="188" t="s">
        <v>7</v>
      </c>
    </row>
    <row r="15" spans="1:9" s="156" customFormat="1">
      <c r="A15" s="36" t="s">
        <v>132</v>
      </c>
      <c r="B15" s="187">
        <v>120</v>
      </c>
      <c r="C15" s="187">
        <v>130</v>
      </c>
      <c r="D15" s="41">
        <f>D17+D18+D19</f>
        <v>9421525</v>
      </c>
      <c r="E15" s="41">
        <f>E17+E18+E19</f>
        <v>9301525</v>
      </c>
      <c r="F15" s="188" t="s">
        <v>7</v>
      </c>
      <c r="G15" s="187" t="s">
        <v>7</v>
      </c>
      <c r="H15" s="41">
        <f>H17+H18+H19</f>
        <v>120000</v>
      </c>
      <c r="I15" s="41">
        <f>I23</f>
        <v>0</v>
      </c>
    </row>
    <row r="16" spans="1:9" s="157" customFormat="1" ht="14.25" customHeight="1">
      <c r="A16" s="42" t="s">
        <v>4</v>
      </c>
      <c r="B16" s="27"/>
      <c r="C16" s="27"/>
      <c r="D16" s="39"/>
      <c r="E16" s="39"/>
      <c r="F16" s="27" t="s">
        <v>7</v>
      </c>
      <c r="G16" s="27" t="s">
        <v>7</v>
      </c>
      <c r="H16" s="39"/>
      <c r="I16" s="27"/>
    </row>
    <row r="17" spans="1:9" s="157" customFormat="1" ht="24.75" customHeight="1">
      <c r="A17" s="43" t="s">
        <v>214</v>
      </c>
      <c r="B17" s="26">
        <v>121</v>
      </c>
      <c r="C17" s="27"/>
      <c r="D17" s="68">
        <f>E17+H17</f>
        <v>9421525</v>
      </c>
      <c r="E17" s="39">
        <v>9301525</v>
      </c>
      <c r="F17" s="27" t="s">
        <v>7</v>
      </c>
      <c r="G17" s="27" t="s">
        <v>7</v>
      </c>
      <c r="H17" s="39">
        <v>120000</v>
      </c>
      <c r="I17" s="27"/>
    </row>
    <row r="18" spans="1:9" s="157" customFormat="1" ht="27" customHeight="1">
      <c r="A18" s="43"/>
      <c r="B18" s="26">
        <v>122</v>
      </c>
      <c r="C18" s="27"/>
      <c r="D18" s="68">
        <f>E18+H18</f>
        <v>0</v>
      </c>
      <c r="E18" s="39"/>
      <c r="F18" s="27" t="s">
        <v>7</v>
      </c>
      <c r="G18" s="27" t="s">
        <v>7</v>
      </c>
      <c r="H18" s="39"/>
      <c r="I18" s="27"/>
    </row>
    <row r="19" spans="1:9" ht="26.25" customHeight="1">
      <c r="A19" s="43"/>
      <c r="B19" s="26">
        <v>124</v>
      </c>
      <c r="C19" s="188"/>
      <c r="D19" s="68">
        <f>E19+H19</f>
        <v>0</v>
      </c>
      <c r="E19" s="68"/>
      <c r="F19" s="188" t="s">
        <v>7</v>
      </c>
      <c r="G19" s="188" t="s">
        <v>7</v>
      </c>
      <c r="H19" s="68"/>
      <c r="I19" s="188"/>
    </row>
    <row r="20" spans="1:9" ht="25.5">
      <c r="A20" s="43" t="s">
        <v>86</v>
      </c>
      <c r="B20" s="188">
        <v>130</v>
      </c>
      <c r="C20" s="188"/>
      <c r="D20" s="68">
        <v>0</v>
      </c>
      <c r="E20" s="188" t="s">
        <v>7</v>
      </c>
      <c r="F20" s="188" t="s">
        <v>7</v>
      </c>
      <c r="G20" s="188" t="s">
        <v>7</v>
      </c>
      <c r="H20" s="68"/>
      <c r="I20" s="188" t="s">
        <v>7</v>
      </c>
    </row>
    <row r="21" spans="1:9" ht="51">
      <c r="A21" s="43" t="s">
        <v>87</v>
      </c>
      <c r="B21" s="188">
        <v>140</v>
      </c>
      <c r="C21" s="188"/>
      <c r="D21" s="68">
        <v>0</v>
      </c>
      <c r="E21" s="188" t="s">
        <v>7</v>
      </c>
      <c r="F21" s="188" t="s">
        <v>7</v>
      </c>
      <c r="G21" s="188" t="s">
        <v>7</v>
      </c>
      <c r="H21" s="68"/>
      <c r="I21" s="188" t="s">
        <v>7</v>
      </c>
    </row>
    <row r="22" spans="1:9" s="156" customFormat="1">
      <c r="A22" s="36" t="s">
        <v>88</v>
      </c>
      <c r="B22" s="187">
        <v>150</v>
      </c>
      <c r="C22" s="187">
        <v>180</v>
      </c>
      <c r="D22" s="41">
        <f>F22+G22</f>
        <v>0</v>
      </c>
      <c r="E22" s="187" t="s">
        <v>7</v>
      </c>
      <c r="F22" s="41"/>
      <c r="G22" s="41"/>
      <c r="H22" s="187" t="s">
        <v>7</v>
      </c>
      <c r="I22" s="187" t="s">
        <v>7</v>
      </c>
    </row>
    <row r="23" spans="1:9" s="156" customFormat="1">
      <c r="A23" s="36" t="s">
        <v>89</v>
      </c>
      <c r="B23" s="187">
        <v>160</v>
      </c>
      <c r="C23" s="187">
        <v>180</v>
      </c>
      <c r="D23" s="41">
        <f>H23</f>
        <v>0</v>
      </c>
      <c r="E23" s="187" t="s">
        <v>7</v>
      </c>
      <c r="F23" s="187" t="s">
        <v>7</v>
      </c>
      <c r="G23" s="187" t="s">
        <v>7</v>
      </c>
      <c r="H23" s="41"/>
      <c r="I23" s="41"/>
    </row>
    <row r="24" spans="1:9">
      <c r="A24" s="37" t="s">
        <v>93</v>
      </c>
      <c r="B24" s="188">
        <v>180</v>
      </c>
      <c r="C24" s="188" t="s">
        <v>7</v>
      </c>
      <c r="D24" s="68">
        <v>0</v>
      </c>
      <c r="E24" s="188" t="s">
        <v>7</v>
      </c>
      <c r="F24" s="188" t="s">
        <v>7</v>
      </c>
      <c r="G24" s="188" t="s">
        <v>7</v>
      </c>
      <c r="H24" s="68">
        <v>0</v>
      </c>
      <c r="I24" s="188" t="s">
        <v>7</v>
      </c>
    </row>
    <row r="25" spans="1:9" s="157" customFormat="1" ht="18" customHeight="1">
      <c r="A25" s="42" t="s">
        <v>4</v>
      </c>
      <c r="B25" s="27"/>
      <c r="C25" s="27"/>
      <c r="D25" s="39"/>
      <c r="E25" s="27"/>
      <c r="F25" s="27"/>
      <c r="G25" s="27"/>
      <c r="H25" s="27"/>
      <c r="I25" s="27"/>
    </row>
    <row r="26" spans="1:9" s="157" customFormat="1">
      <c r="A26" s="43" t="s">
        <v>199</v>
      </c>
      <c r="B26" s="26">
        <v>181</v>
      </c>
      <c r="C26" s="27">
        <v>400</v>
      </c>
      <c r="D26" s="39"/>
      <c r="E26" s="27" t="s">
        <v>7</v>
      </c>
      <c r="F26" s="27" t="s">
        <v>7</v>
      </c>
      <c r="G26" s="27" t="s">
        <v>7</v>
      </c>
      <c r="H26" s="27"/>
      <c r="I26" s="27" t="s">
        <v>7</v>
      </c>
    </row>
    <row r="27" spans="1:9" s="157" customFormat="1">
      <c r="A27" s="43" t="s">
        <v>8</v>
      </c>
      <c r="B27" s="26"/>
      <c r="C27" s="27"/>
      <c r="D27" s="39"/>
      <c r="E27" s="27"/>
      <c r="F27" s="27"/>
      <c r="G27" s="27"/>
      <c r="H27" s="27"/>
      <c r="I27" s="27"/>
    </row>
    <row r="28" spans="1:9" s="157" customFormat="1">
      <c r="A28" s="45" t="s">
        <v>201</v>
      </c>
      <c r="B28" s="26" t="s">
        <v>205</v>
      </c>
      <c r="C28" s="27">
        <v>410</v>
      </c>
      <c r="D28" s="39"/>
      <c r="E28" s="27" t="s">
        <v>7</v>
      </c>
      <c r="F28" s="27" t="s">
        <v>7</v>
      </c>
      <c r="G28" s="27" t="s">
        <v>7</v>
      </c>
      <c r="H28" s="27"/>
      <c r="I28" s="27" t="s">
        <v>7</v>
      </c>
    </row>
    <row r="29" spans="1:9" s="157" customFormat="1">
      <c r="A29" s="45" t="s">
        <v>202</v>
      </c>
      <c r="B29" s="26" t="s">
        <v>206</v>
      </c>
      <c r="C29" s="27">
        <v>420</v>
      </c>
      <c r="D29" s="39"/>
      <c r="E29" s="27" t="s">
        <v>7</v>
      </c>
      <c r="F29" s="27" t="s">
        <v>7</v>
      </c>
      <c r="G29" s="27" t="s">
        <v>7</v>
      </c>
      <c r="H29" s="27"/>
      <c r="I29" s="27" t="s">
        <v>7</v>
      </c>
    </row>
    <row r="30" spans="1:9" s="157" customFormat="1">
      <c r="A30" s="45" t="s">
        <v>203</v>
      </c>
      <c r="B30" s="26" t="s">
        <v>207</v>
      </c>
      <c r="C30" s="27">
        <v>430</v>
      </c>
      <c r="D30" s="39"/>
      <c r="E30" s="27" t="s">
        <v>7</v>
      </c>
      <c r="F30" s="27" t="s">
        <v>7</v>
      </c>
      <c r="G30" s="27" t="s">
        <v>7</v>
      </c>
      <c r="H30" s="27"/>
      <c r="I30" s="27" t="s">
        <v>7</v>
      </c>
    </row>
    <row r="31" spans="1:9" s="157" customFormat="1">
      <c r="A31" s="45" t="s">
        <v>204</v>
      </c>
      <c r="B31" s="26" t="s">
        <v>208</v>
      </c>
      <c r="C31" s="27">
        <v>440</v>
      </c>
      <c r="D31" s="39"/>
      <c r="E31" s="27" t="s">
        <v>7</v>
      </c>
      <c r="F31" s="27" t="s">
        <v>7</v>
      </c>
      <c r="G31" s="27" t="s">
        <v>7</v>
      </c>
      <c r="H31" s="27"/>
      <c r="I31" s="27" t="s">
        <v>7</v>
      </c>
    </row>
    <row r="32" spans="1:9" s="157" customFormat="1">
      <c r="A32" s="43" t="s">
        <v>200</v>
      </c>
      <c r="B32" s="26">
        <v>182</v>
      </c>
      <c r="C32" s="27">
        <v>600</v>
      </c>
      <c r="D32" s="39"/>
      <c r="E32" s="27" t="s">
        <v>7</v>
      </c>
      <c r="F32" s="27" t="s">
        <v>7</v>
      </c>
      <c r="G32" s="27" t="s">
        <v>7</v>
      </c>
      <c r="H32" s="27"/>
      <c r="I32" s="27" t="s">
        <v>7</v>
      </c>
    </row>
    <row r="33" spans="1:9">
      <c r="A33" s="36" t="s">
        <v>84</v>
      </c>
      <c r="B33" s="187">
        <v>200</v>
      </c>
      <c r="C33" s="187" t="s">
        <v>7</v>
      </c>
      <c r="D33" s="41">
        <f t="shared" ref="D33:I33" si="0">D35+D40+D44+D49+D50+D51</f>
        <v>9421525</v>
      </c>
      <c r="E33" s="41">
        <f t="shared" si="0"/>
        <v>9301525</v>
      </c>
      <c r="F33" s="41">
        <f t="shared" si="0"/>
        <v>0</v>
      </c>
      <c r="G33" s="41">
        <f t="shared" si="0"/>
        <v>0</v>
      </c>
      <c r="H33" s="41">
        <f t="shared" si="0"/>
        <v>120000</v>
      </c>
      <c r="I33" s="41">
        <f t="shared" si="0"/>
        <v>0</v>
      </c>
    </row>
    <row r="34" spans="1:9" ht="14.25" customHeight="1">
      <c r="A34" s="37" t="s">
        <v>94</v>
      </c>
      <c r="B34" s="188"/>
      <c r="C34" s="40"/>
      <c r="D34" s="68">
        <v>0</v>
      </c>
      <c r="E34" s="188"/>
      <c r="F34" s="188"/>
      <c r="G34" s="188"/>
      <c r="H34" s="188"/>
      <c r="I34" s="188"/>
    </row>
    <row r="35" spans="1:9" s="156" customFormat="1">
      <c r="A35" s="36" t="s">
        <v>95</v>
      </c>
      <c r="B35" s="187">
        <v>210</v>
      </c>
      <c r="C35" s="158">
        <v>100</v>
      </c>
      <c r="D35" s="41">
        <f>D37+D38+D39</f>
        <v>5143700</v>
      </c>
      <c r="E35" s="41">
        <f>E37+E38+E39</f>
        <v>5143700</v>
      </c>
      <c r="F35" s="41">
        <f>F37+F38+F39</f>
        <v>0</v>
      </c>
      <c r="G35" s="41"/>
      <c r="H35" s="41">
        <f>H37+H38+H39</f>
        <v>0</v>
      </c>
      <c r="I35" s="41">
        <f>I37+I38+I39</f>
        <v>0</v>
      </c>
    </row>
    <row r="36" spans="1:9" ht="14.25" customHeight="1">
      <c r="A36" s="37" t="s">
        <v>8</v>
      </c>
      <c r="B36" s="188"/>
      <c r="C36" s="40"/>
      <c r="D36" s="68"/>
      <c r="E36" s="68"/>
      <c r="F36" s="68"/>
      <c r="G36" s="68"/>
      <c r="H36" s="68"/>
      <c r="I36" s="68"/>
    </row>
    <row r="37" spans="1:9">
      <c r="A37" s="37" t="s">
        <v>209</v>
      </c>
      <c r="B37" s="188">
        <v>211</v>
      </c>
      <c r="C37" s="40">
        <v>111</v>
      </c>
      <c r="D37" s="68">
        <f>E37+F37+H37</f>
        <v>3950600</v>
      </c>
      <c r="E37" s="68">
        <f>2947900+1002700</f>
        <v>3950600</v>
      </c>
      <c r="F37" s="68"/>
      <c r="G37" s="68"/>
      <c r="H37" s="68"/>
      <c r="I37" s="68"/>
    </row>
    <row r="38" spans="1:9">
      <c r="A38" s="37" t="s">
        <v>210</v>
      </c>
      <c r="B38" s="188">
        <v>212</v>
      </c>
      <c r="C38" s="40">
        <v>112</v>
      </c>
      <c r="D38" s="68"/>
      <c r="E38" s="68"/>
      <c r="F38" s="68"/>
      <c r="G38" s="68"/>
      <c r="H38" s="68"/>
      <c r="I38" s="68"/>
    </row>
    <row r="39" spans="1:9">
      <c r="A39" s="37" t="s">
        <v>211</v>
      </c>
      <c r="B39" s="188">
        <v>213</v>
      </c>
      <c r="C39" s="40">
        <v>119</v>
      </c>
      <c r="D39" s="68">
        <f>E39</f>
        <v>1193100</v>
      </c>
      <c r="E39" s="68">
        <f>890300+302800</f>
        <v>1193100</v>
      </c>
      <c r="F39" s="68"/>
      <c r="G39" s="68"/>
      <c r="H39" s="68"/>
      <c r="I39" s="68"/>
    </row>
    <row r="40" spans="1:9" s="156" customFormat="1">
      <c r="A40" s="36" t="s">
        <v>96</v>
      </c>
      <c r="B40" s="187">
        <v>220</v>
      </c>
      <c r="C40" s="158">
        <v>300</v>
      </c>
      <c r="D40" s="41">
        <f>D42+D43</f>
        <v>0</v>
      </c>
      <c r="E40" s="41">
        <f>E42+E43</f>
        <v>0</v>
      </c>
      <c r="F40" s="41">
        <f>F42+F43</f>
        <v>0</v>
      </c>
      <c r="G40" s="41"/>
      <c r="H40" s="41">
        <f>H42</f>
        <v>0</v>
      </c>
      <c r="I40" s="41">
        <v>0</v>
      </c>
    </row>
    <row r="41" spans="1:9">
      <c r="A41" s="37" t="s">
        <v>8</v>
      </c>
      <c r="B41" s="188"/>
      <c r="C41" s="40"/>
      <c r="D41" s="68"/>
      <c r="E41" s="68"/>
      <c r="F41" s="68"/>
      <c r="G41" s="68"/>
      <c r="H41" s="68"/>
      <c r="I41" s="68"/>
    </row>
    <row r="42" spans="1:9">
      <c r="A42" s="37" t="s">
        <v>137</v>
      </c>
      <c r="B42" s="188">
        <v>221</v>
      </c>
      <c r="C42" s="40">
        <v>321</v>
      </c>
      <c r="D42" s="68">
        <f>E42+F42+H42</f>
        <v>0</v>
      </c>
      <c r="E42" s="68"/>
      <c r="F42" s="68"/>
      <c r="G42" s="68"/>
      <c r="H42" s="68"/>
      <c r="I42" s="68"/>
    </row>
    <row r="43" spans="1:9" ht="25.5">
      <c r="A43" s="37" t="s">
        <v>136</v>
      </c>
      <c r="B43" s="188">
        <v>222</v>
      </c>
      <c r="C43" s="40">
        <v>323</v>
      </c>
      <c r="D43" s="68"/>
      <c r="E43" s="68"/>
      <c r="F43" s="68"/>
      <c r="G43" s="68"/>
      <c r="H43" s="68"/>
      <c r="I43" s="68"/>
    </row>
    <row r="44" spans="1:9" s="156" customFormat="1">
      <c r="A44" s="36" t="s">
        <v>138</v>
      </c>
      <c r="B44" s="187">
        <v>230</v>
      </c>
      <c r="C44" s="158">
        <v>850</v>
      </c>
      <c r="D44" s="41">
        <f>D46+D47+D48</f>
        <v>0</v>
      </c>
      <c r="E44" s="41">
        <f>E46</f>
        <v>0</v>
      </c>
      <c r="F44" s="41">
        <f>F46</f>
        <v>0</v>
      </c>
      <c r="G44" s="41"/>
      <c r="H44" s="41">
        <f>H46+H47+H48</f>
        <v>0</v>
      </c>
      <c r="I44" s="41">
        <f>I46+I47</f>
        <v>0</v>
      </c>
    </row>
    <row r="45" spans="1:9">
      <c r="A45" s="37" t="s">
        <v>8</v>
      </c>
      <c r="B45" s="188"/>
      <c r="C45" s="40"/>
      <c r="D45" s="68"/>
      <c r="E45" s="68"/>
      <c r="F45" s="68"/>
      <c r="G45" s="68"/>
      <c r="H45" s="68"/>
      <c r="I45" s="68"/>
    </row>
    <row r="46" spans="1:9">
      <c r="A46" s="37" t="s">
        <v>133</v>
      </c>
      <c r="B46" s="188">
        <v>231</v>
      </c>
      <c r="C46" s="40">
        <v>851</v>
      </c>
      <c r="D46" s="68">
        <f>E46+F46+H46</f>
        <v>0</v>
      </c>
      <c r="E46" s="68"/>
      <c r="F46" s="68"/>
      <c r="G46" s="68"/>
      <c r="H46" s="68"/>
      <c r="I46" s="68"/>
    </row>
    <row r="47" spans="1:9">
      <c r="A47" s="37" t="s">
        <v>431</v>
      </c>
      <c r="B47" s="188">
        <v>232</v>
      </c>
      <c r="C47" s="40">
        <v>852</v>
      </c>
      <c r="D47" s="68">
        <f>E47+F47+H47</f>
        <v>0</v>
      </c>
      <c r="E47" s="68"/>
      <c r="F47" s="68"/>
      <c r="G47" s="68"/>
      <c r="H47" s="68"/>
      <c r="I47" s="68"/>
    </row>
    <row r="48" spans="1:9">
      <c r="A48" s="37" t="s">
        <v>431</v>
      </c>
      <c r="B48" s="188">
        <v>233</v>
      </c>
      <c r="C48" s="40">
        <v>853</v>
      </c>
      <c r="D48" s="68">
        <f>E48+F48+H48</f>
        <v>0</v>
      </c>
      <c r="E48" s="68"/>
      <c r="F48" s="68"/>
      <c r="G48" s="68"/>
      <c r="H48" s="68"/>
      <c r="I48" s="68"/>
    </row>
    <row r="49" spans="1:9">
      <c r="A49" s="37" t="s">
        <v>97</v>
      </c>
      <c r="B49" s="188">
        <v>240</v>
      </c>
      <c r="C49" s="40">
        <v>400</v>
      </c>
      <c r="D49" s="68">
        <f t="shared" ref="D49:D50" si="1">E49+F49+H49</f>
        <v>0</v>
      </c>
      <c r="E49" s="68"/>
      <c r="F49" s="68"/>
      <c r="G49" s="68"/>
      <c r="H49" s="68"/>
      <c r="I49" s="68"/>
    </row>
    <row r="50" spans="1:9" ht="25.5">
      <c r="A50" s="37" t="s">
        <v>98</v>
      </c>
      <c r="B50" s="188">
        <v>250</v>
      </c>
      <c r="C50" s="40"/>
      <c r="D50" s="68">
        <f t="shared" si="1"/>
        <v>0</v>
      </c>
      <c r="E50" s="68"/>
      <c r="F50" s="68"/>
      <c r="G50" s="68"/>
      <c r="H50" s="68"/>
      <c r="I50" s="68"/>
    </row>
    <row r="51" spans="1:9" s="156" customFormat="1">
      <c r="A51" s="163" t="s">
        <v>99</v>
      </c>
      <c r="B51" s="164">
        <v>260</v>
      </c>
      <c r="C51" s="165">
        <v>240</v>
      </c>
      <c r="D51" s="166">
        <f>D53+D54+D55</f>
        <v>4277825</v>
      </c>
      <c r="E51" s="166">
        <f t="shared" ref="E51:I51" si="2">E53+E54+E55</f>
        <v>4157825</v>
      </c>
      <c r="F51" s="166">
        <f t="shared" si="2"/>
        <v>0</v>
      </c>
      <c r="G51" s="166">
        <f t="shared" si="2"/>
        <v>0</v>
      </c>
      <c r="H51" s="166">
        <f t="shared" si="2"/>
        <v>120000</v>
      </c>
      <c r="I51" s="166">
        <f t="shared" si="2"/>
        <v>0</v>
      </c>
    </row>
    <row r="52" spans="1:9">
      <c r="A52" s="37" t="s">
        <v>8</v>
      </c>
      <c r="B52" s="188"/>
      <c r="C52" s="40"/>
      <c r="D52" s="68"/>
      <c r="E52" s="68"/>
      <c r="F52" s="68"/>
      <c r="G52" s="68"/>
      <c r="H52" s="68"/>
      <c r="I52" s="68"/>
    </row>
    <row r="53" spans="1:9" ht="38.25">
      <c r="A53" s="37" t="s">
        <v>371</v>
      </c>
      <c r="B53" s="188">
        <v>261</v>
      </c>
      <c r="C53" s="40">
        <v>242</v>
      </c>
      <c r="D53" s="68"/>
      <c r="E53" s="68"/>
      <c r="F53" s="68"/>
      <c r="G53" s="68"/>
      <c r="H53" s="68"/>
      <c r="I53" s="68"/>
    </row>
    <row r="54" spans="1:9" ht="25.5">
      <c r="A54" s="37" t="s">
        <v>212</v>
      </c>
      <c r="B54" s="188">
        <v>261</v>
      </c>
      <c r="C54" s="40">
        <v>243</v>
      </c>
      <c r="D54" s="68"/>
      <c r="E54" s="68"/>
      <c r="F54" s="68"/>
      <c r="G54" s="68"/>
      <c r="H54" s="68"/>
      <c r="I54" s="68"/>
    </row>
    <row r="55" spans="1:9" ht="25.5">
      <c r="A55" s="37" t="s">
        <v>213</v>
      </c>
      <c r="B55" s="188">
        <v>262</v>
      </c>
      <c r="C55" s="40">
        <v>244</v>
      </c>
      <c r="D55" s="68">
        <f>E55+F55+H55</f>
        <v>4277825</v>
      </c>
      <c r="E55" s="68">
        <f>4157825</f>
        <v>4157825</v>
      </c>
      <c r="F55" s="68"/>
      <c r="G55" s="68"/>
      <c r="H55" s="68">
        <v>120000</v>
      </c>
      <c r="I55" s="68"/>
    </row>
    <row r="56" spans="1:9">
      <c r="A56" s="36" t="s">
        <v>9</v>
      </c>
      <c r="B56" s="187">
        <v>300</v>
      </c>
      <c r="C56" s="187" t="s">
        <v>7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</row>
    <row r="57" spans="1:9">
      <c r="A57" s="37" t="s">
        <v>8</v>
      </c>
      <c r="B57" s="188"/>
      <c r="C57" s="188"/>
      <c r="D57" s="68"/>
      <c r="E57" s="68"/>
      <c r="F57" s="68"/>
      <c r="G57" s="68"/>
      <c r="H57" s="68"/>
      <c r="I57" s="188"/>
    </row>
    <row r="58" spans="1:9">
      <c r="A58" s="37" t="s">
        <v>101</v>
      </c>
      <c r="B58" s="188">
        <v>310</v>
      </c>
      <c r="C58" s="188">
        <v>510</v>
      </c>
      <c r="D58" s="68">
        <v>0</v>
      </c>
      <c r="E58" s="68">
        <v>0</v>
      </c>
      <c r="F58" s="68">
        <v>0</v>
      </c>
      <c r="G58" s="68"/>
      <c r="H58" s="68">
        <v>0</v>
      </c>
      <c r="I58" s="68">
        <v>0</v>
      </c>
    </row>
    <row r="59" spans="1:9">
      <c r="A59" s="37" t="s">
        <v>102</v>
      </c>
      <c r="B59" s="188">
        <v>320</v>
      </c>
      <c r="C59" s="188"/>
      <c r="D59" s="68">
        <v>0</v>
      </c>
      <c r="E59" s="68">
        <v>0</v>
      </c>
      <c r="F59" s="68">
        <v>0</v>
      </c>
      <c r="G59" s="68"/>
      <c r="H59" s="68">
        <v>0</v>
      </c>
      <c r="I59" s="68">
        <v>0</v>
      </c>
    </row>
    <row r="60" spans="1:9">
      <c r="A60" s="36" t="s">
        <v>10</v>
      </c>
      <c r="B60" s="187">
        <v>400</v>
      </c>
      <c r="C60" s="187"/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>
      <c r="A61" s="37" t="s">
        <v>8</v>
      </c>
      <c r="B61" s="188"/>
      <c r="C61" s="188"/>
      <c r="D61" s="68"/>
      <c r="E61" s="68"/>
      <c r="F61" s="68"/>
      <c r="G61" s="68"/>
      <c r="H61" s="68"/>
      <c r="I61" s="188"/>
    </row>
    <row r="62" spans="1:9">
      <c r="A62" s="37" t="s">
        <v>103</v>
      </c>
      <c r="B62" s="188">
        <v>410</v>
      </c>
      <c r="C62" s="188">
        <v>610</v>
      </c>
      <c r="D62" s="68">
        <v>0</v>
      </c>
      <c r="E62" s="68">
        <v>0</v>
      </c>
      <c r="F62" s="68">
        <v>0</v>
      </c>
      <c r="G62" s="68"/>
      <c r="H62" s="68">
        <v>0</v>
      </c>
      <c r="I62" s="68">
        <v>0</v>
      </c>
    </row>
    <row r="63" spans="1:9">
      <c r="A63" s="37" t="s">
        <v>104</v>
      </c>
      <c r="B63" s="188">
        <v>420</v>
      </c>
      <c r="C63" s="188"/>
      <c r="D63" s="68">
        <v>0</v>
      </c>
      <c r="E63" s="68">
        <v>0</v>
      </c>
      <c r="F63" s="68">
        <v>0</v>
      </c>
      <c r="G63" s="68"/>
      <c r="H63" s="68">
        <v>0</v>
      </c>
      <c r="I63" s="68">
        <v>0</v>
      </c>
    </row>
    <row r="64" spans="1:9">
      <c r="A64" s="36" t="s">
        <v>11</v>
      </c>
      <c r="B64" s="187">
        <v>500</v>
      </c>
      <c r="C64" s="187" t="s">
        <v>7</v>
      </c>
      <c r="D64" s="41">
        <f>H64+E64</f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</row>
    <row r="65" spans="1:9">
      <c r="A65" s="36" t="s">
        <v>12</v>
      </c>
      <c r="B65" s="187">
        <v>600</v>
      </c>
      <c r="C65" s="187" t="s">
        <v>7</v>
      </c>
      <c r="D65" s="41">
        <f t="shared" ref="D65:I65" si="3">D64+D9-D33</f>
        <v>0</v>
      </c>
      <c r="E65" s="41">
        <f t="shared" si="3"/>
        <v>0</v>
      </c>
      <c r="F65" s="41">
        <f t="shared" si="3"/>
        <v>0</v>
      </c>
      <c r="G65" s="41">
        <f t="shared" si="3"/>
        <v>0</v>
      </c>
      <c r="H65" s="41">
        <f t="shared" si="3"/>
        <v>0</v>
      </c>
      <c r="I65" s="41">
        <f t="shared" si="3"/>
        <v>0</v>
      </c>
    </row>
    <row r="66" spans="1:9">
      <c r="A66" s="44"/>
      <c r="B66" s="33"/>
      <c r="C66" s="33"/>
      <c r="D66" s="33"/>
      <c r="E66" s="159"/>
      <c r="F66" s="33"/>
      <c r="G66" s="33"/>
      <c r="H66" s="33"/>
      <c r="I66" s="33"/>
    </row>
    <row r="67" spans="1:9" ht="12.75" customHeight="1">
      <c r="A67" s="292"/>
      <c r="B67" s="292"/>
      <c r="C67" s="292"/>
      <c r="D67" s="292"/>
      <c r="E67" s="292"/>
      <c r="F67" s="292"/>
      <c r="G67" s="292"/>
      <c r="H67" s="292"/>
      <c r="I67" s="292"/>
    </row>
    <row r="68" spans="1:9">
      <c r="A68" s="44"/>
      <c r="B68" s="33"/>
      <c r="C68" s="33"/>
      <c r="D68" s="33"/>
      <c r="E68" s="33"/>
      <c r="F68" s="33"/>
      <c r="G68" s="33"/>
      <c r="H68" s="33"/>
      <c r="I68" s="33"/>
    </row>
    <row r="69" spans="1:9">
      <c r="A69" s="44"/>
      <c r="B69" s="33"/>
      <c r="C69" s="33"/>
      <c r="D69" s="159"/>
      <c r="E69" s="33"/>
      <c r="F69" s="33"/>
      <c r="G69" s="33"/>
      <c r="H69" s="33"/>
      <c r="I69" s="33"/>
    </row>
    <row r="70" spans="1:9">
      <c r="A70" s="44"/>
      <c r="B70" s="33"/>
      <c r="C70" s="33"/>
      <c r="D70" s="33"/>
      <c r="E70" s="33"/>
      <c r="F70" s="33"/>
      <c r="G70" s="33"/>
      <c r="H70" s="33"/>
      <c r="I70" s="33"/>
    </row>
    <row r="71" spans="1:9">
      <c r="A71" s="44"/>
      <c r="B71" s="33"/>
      <c r="C71" s="33"/>
      <c r="D71" s="33"/>
      <c r="E71" s="33"/>
      <c r="F71" s="33"/>
      <c r="G71" s="33"/>
      <c r="H71" s="33"/>
      <c r="I71" s="33"/>
    </row>
    <row r="72" spans="1:9">
      <c r="A72" s="44"/>
      <c r="B72" s="33"/>
      <c r="C72" s="33"/>
      <c r="D72" s="33"/>
      <c r="E72" s="33"/>
      <c r="F72" s="159"/>
      <c r="G72" s="33"/>
      <c r="H72" s="33"/>
      <c r="I72" s="33"/>
    </row>
    <row r="73" spans="1:9">
      <c r="A73" s="160"/>
      <c r="B73" s="33"/>
      <c r="C73" s="33"/>
      <c r="D73" s="33"/>
      <c r="E73" s="33"/>
      <c r="F73" s="33"/>
      <c r="G73" s="33"/>
      <c r="H73" s="33"/>
      <c r="I73" s="33"/>
    </row>
    <row r="74" spans="1:9">
      <c r="A74" s="160"/>
      <c r="B74" s="33"/>
      <c r="C74" s="33"/>
      <c r="D74" s="33"/>
      <c r="E74" s="33"/>
      <c r="F74" s="33"/>
      <c r="G74" s="33"/>
      <c r="H74" s="33"/>
      <c r="I74" s="33"/>
    </row>
    <row r="75" spans="1:9">
      <c r="A75" s="160"/>
      <c r="B75" s="33"/>
      <c r="C75" s="33"/>
      <c r="D75" s="33"/>
      <c r="E75" s="33"/>
      <c r="F75" s="33"/>
      <c r="G75" s="33"/>
      <c r="H75" s="33"/>
      <c r="I75" s="33"/>
    </row>
    <row r="76" spans="1:9">
      <c r="A76" s="160"/>
      <c r="B76" s="33"/>
      <c r="C76" s="33"/>
      <c r="D76" s="33"/>
      <c r="E76" s="33"/>
      <c r="F76" s="33"/>
      <c r="G76" s="33"/>
      <c r="H76" s="33"/>
      <c r="I76" s="33"/>
    </row>
    <row r="77" spans="1:9">
      <c r="A77" s="160"/>
      <c r="B77" s="33"/>
      <c r="C77" s="33"/>
      <c r="D77" s="33"/>
      <c r="E77" s="33"/>
      <c r="F77" s="33"/>
      <c r="G77" s="33"/>
      <c r="H77" s="33"/>
      <c r="I77" s="33"/>
    </row>
    <row r="78" spans="1:9">
      <c r="A78" s="160"/>
      <c r="B78" s="33"/>
      <c r="C78" s="33"/>
      <c r="D78" s="33"/>
      <c r="E78" s="33"/>
      <c r="F78" s="33"/>
      <c r="G78" s="33"/>
      <c r="H78" s="33"/>
      <c r="I78" s="33"/>
    </row>
    <row r="79" spans="1:9">
      <c r="A79" s="160"/>
      <c r="B79" s="33"/>
      <c r="C79" s="33"/>
      <c r="D79" s="33"/>
      <c r="E79" s="33"/>
      <c r="F79" s="33"/>
      <c r="G79" s="33"/>
      <c r="H79" s="33"/>
      <c r="I79" s="33"/>
    </row>
    <row r="80" spans="1:9">
      <c r="A80" s="160"/>
      <c r="B80" s="33"/>
      <c r="C80" s="33"/>
      <c r="D80" s="33"/>
      <c r="E80" s="33"/>
      <c r="F80" s="33"/>
      <c r="G80" s="33"/>
      <c r="H80" s="33"/>
      <c r="I80" s="33"/>
    </row>
    <row r="81" spans="1:9">
      <c r="A81" s="160"/>
      <c r="B81" s="33"/>
      <c r="C81" s="33"/>
      <c r="D81" s="33"/>
      <c r="E81" s="33"/>
      <c r="F81" s="33"/>
      <c r="G81" s="33"/>
      <c r="H81" s="33"/>
      <c r="I81" s="33"/>
    </row>
    <row r="82" spans="1:9">
      <c r="A82" s="160"/>
      <c r="B82" s="33"/>
      <c r="C82" s="33"/>
      <c r="D82" s="33"/>
      <c r="E82" s="33"/>
      <c r="F82" s="33"/>
      <c r="G82" s="33"/>
      <c r="H82" s="33"/>
      <c r="I82" s="33"/>
    </row>
    <row r="83" spans="1:9">
      <c r="A83" s="160"/>
      <c r="B83" s="33"/>
      <c r="C83" s="33"/>
      <c r="D83" s="33"/>
      <c r="E83" s="33"/>
      <c r="F83" s="33"/>
      <c r="G83" s="33"/>
      <c r="H83" s="33"/>
      <c r="I83" s="33"/>
    </row>
    <row r="84" spans="1:9">
      <c r="A84" s="160"/>
      <c r="B84" s="33"/>
      <c r="C84" s="33"/>
      <c r="D84" s="33"/>
      <c r="E84" s="33"/>
      <c r="F84" s="33"/>
      <c r="G84" s="33"/>
      <c r="H84" s="33"/>
      <c r="I84" s="33"/>
    </row>
    <row r="85" spans="1:9">
      <c r="A85" s="160"/>
      <c r="B85" s="33"/>
      <c r="C85" s="33"/>
      <c r="D85" s="33"/>
      <c r="E85" s="33"/>
      <c r="F85" s="33"/>
      <c r="G85" s="33"/>
      <c r="H85" s="33"/>
      <c r="I85" s="33"/>
    </row>
    <row r="86" spans="1:9">
      <c r="A86" s="160"/>
      <c r="B86" s="33"/>
      <c r="C86" s="33"/>
      <c r="D86" s="33"/>
      <c r="E86" s="33"/>
      <c r="F86" s="33"/>
      <c r="G86" s="33"/>
      <c r="H86" s="33"/>
      <c r="I86" s="33"/>
    </row>
    <row r="87" spans="1:9">
      <c r="A87" s="160"/>
      <c r="B87" s="33"/>
      <c r="C87" s="33"/>
      <c r="D87" s="33"/>
      <c r="E87" s="33"/>
      <c r="F87" s="33"/>
      <c r="G87" s="33"/>
      <c r="H87" s="33"/>
      <c r="I87" s="33"/>
    </row>
    <row r="88" spans="1:9">
      <c r="A88" s="160"/>
      <c r="B88" s="33"/>
      <c r="C88" s="33"/>
      <c r="D88" s="33"/>
      <c r="E88" s="33"/>
      <c r="F88" s="33"/>
      <c r="G88" s="33"/>
      <c r="H88" s="33"/>
      <c r="I88" s="33"/>
    </row>
    <row r="89" spans="1:9">
      <c r="A89" s="160"/>
      <c r="B89" s="33"/>
      <c r="C89" s="33"/>
      <c r="D89" s="33"/>
      <c r="E89" s="33"/>
      <c r="F89" s="33"/>
      <c r="G89" s="33"/>
      <c r="H89" s="33"/>
      <c r="I89" s="33"/>
    </row>
    <row r="90" spans="1:9">
      <c r="A90" s="160"/>
      <c r="B90" s="33"/>
      <c r="C90" s="33"/>
      <c r="D90" s="33"/>
      <c r="E90" s="33"/>
      <c r="F90" s="33"/>
      <c r="G90" s="33"/>
      <c r="H90" s="33"/>
      <c r="I90" s="33"/>
    </row>
    <row r="91" spans="1:9">
      <c r="A91" s="160"/>
      <c r="B91" s="33"/>
      <c r="C91" s="33"/>
      <c r="D91" s="33"/>
      <c r="E91" s="33"/>
      <c r="F91" s="33"/>
      <c r="G91" s="33"/>
      <c r="H91" s="33"/>
      <c r="I91" s="33"/>
    </row>
    <row r="92" spans="1:9">
      <c r="A92" s="160"/>
      <c r="B92" s="33"/>
      <c r="C92" s="33"/>
      <c r="D92" s="33"/>
      <c r="E92" s="33"/>
      <c r="F92" s="33"/>
      <c r="G92" s="33"/>
      <c r="H92" s="33"/>
      <c r="I92" s="33"/>
    </row>
    <row r="93" spans="1:9">
      <c r="A93" s="160"/>
      <c r="B93" s="33"/>
      <c r="C93" s="33"/>
      <c r="D93" s="33"/>
      <c r="E93" s="33"/>
      <c r="F93" s="33"/>
      <c r="G93" s="33"/>
      <c r="H93" s="33"/>
      <c r="I93" s="33"/>
    </row>
    <row r="94" spans="1:9">
      <c r="A94" s="160"/>
      <c r="B94" s="33"/>
      <c r="C94" s="33"/>
      <c r="D94" s="33"/>
      <c r="E94" s="33"/>
      <c r="F94" s="33"/>
      <c r="G94" s="33"/>
      <c r="H94" s="33"/>
      <c r="I94" s="33"/>
    </row>
    <row r="95" spans="1:9">
      <c r="A95" s="160"/>
      <c r="B95" s="33"/>
      <c r="C95" s="33"/>
      <c r="D95" s="33"/>
      <c r="E95" s="33"/>
      <c r="F95" s="33"/>
      <c r="G95" s="33"/>
      <c r="H95" s="33"/>
      <c r="I95" s="33"/>
    </row>
    <row r="96" spans="1:9">
      <c r="A96" s="160"/>
      <c r="B96" s="33"/>
      <c r="C96" s="33"/>
      <c r="D96" s="33"/>
      <c r="E96" s="33"/>
      <c r="F96" s="33"/>
      <c r="G96" s="33"/>
      <c r="H96" s="33"/>
      <c r="I96" s="33"/>
    </row>
  </sheetData>
  <mergeCells count="13">
    <mergeCell ref="G6:G7"/>
    <mergeCell ref="H6:I6"/>
    <mergeCell ref="A67:I67"/>
    <mergeCell ref="A1:I1"/>
    <mergeCell ref="A2:I2"/>
    <mergeCell ref="A4:A7"/>
    <mergeCell ref="B4:B7"/>
    <mergeCell ref="C4:C7"/>
    <mergeCell ref="D4:I4"/>
    <mergeCell ref="D5:D7"/>
    <mergeCell ref="E5:I5"/>
    <mergeCell ref="E6:E7"/>
    <mergeCell ref="F6:F7"/>
  </mergeCells>
  <pageMargins left="0" right="0" top="0.74803149606299213" bottom="0" header="0.31496062992125984" footer="0.31496062992125984"/>
  <pageSetup paperSize="9" scale="97" fitToHeight="0" orientation="landscape" r:id="rId1"/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6"/>
  <sheetViews>
    <sheetView view="pageBreakPreview" topLeftCell="A31" zoomScaleSheetLayoutView="100" workbookViewId="0">
      <selection activeCell="G18" sqref="G18"/>
    </sheetView>
  </sheetViews>
  <sheetFormatPr defaultRowHeight="12.75"/>
  <cols>
    <col min="1" max="1" width="42.140625" style="161" customWidth="1"/>
    <col min="2" max="2" width="7" style="79" customWidth="1"/>
    <col min="3" max="3" width="7.5703125" style="79" customWidth="1"/>
    <col min="4" max="4" width="13.5703125" style="79" customWidth="1"/>
    <col min="5" max="5" width="16.42578125" style="79" customWidth="1"/>
    <col min="6" max="6" width="19.140625" style="79" customWidth="1"/>
    <col min="7" max="7" width="18.5703125" style="79" customWidth="1"/>
    <col min="8" max="8" width="14.7109375" style="79" customWidth="1"/>
    <col min="9" max="9" width="13.42578125" style="79" customWidth="1"/>
    <col min="10" max="16384" width="9.140625" style="79"/>
  </cols>
  <sheetData>
    <row r="1" spans="1:9" ht="20.25" customHeight="1">
      <c r="A1" s="293" t="s">
        <v>375</v>
      </c>
      <c r="B1" s="293"/>
      <c r="C1" s="293"/>
      <c r="D1" s="293"/>
      <c r="E1" s="293"/>
      <c r="F1" s="293"/>
      <c r="G1" s="293"/>
      <c r="H1" s="293"/>
      <c r="I1" s="293"/>
    </row>
    <row r="2" spans="1:9" ht="18.75" customHeight="1">
      <c r="A2" s="293" t="s">
        <v>476</v>
      </c>
      <c r="B2" s="293"/>
      <c r="C2" s="293"/>
      <c r="D2" s="293"/>
      <c r="E2" s="293"/>
      <c r="F2" s="293"/>
      <c r="G2" s="293"/>
      <c r="H2" s="293"/>
      <c r="I2" s="293"/>
    </row>
    <row r="3" spans="1:9" ht="14.25" customHeight="1">
      <c r="A3" s="154" t="s">
        <v>477</v>
      </c>
      <c r="B3" s="155"/>
      <c r="C3" s="155"/>
      <c r="D3" s="155"/>
      <c r="E3" s="155"/>
      <c r="F3" s="155"/>
      <c r="G3" s="155"/>
      <c r="H3" s="155"/>
      <c r="I3" s="155"/>
    </row>
    <row r="4" spans="1:9" ht="19.5" customHeight="1">
      <c r="A4" s="294" t="s">
        <v>0</v>
      </c>
      <c r="B4" s="289" t="s">
        <v>469</v>
      </c>
      <c r="C4" s="289" t="s">
        <v>100</v>
      </c>
      <c r="D4" s="289" t="s">
        <v>2</v>
      </c>
      <c r="E4" s="289"/>
      <c r="F4" s="289"/>
      <c r="G4" s="289"/>
      <c r="H4" s="289"/>
      <c r="I4" s="289"/>
    </row>
    <row r="5" spans="1:9">
      <c r="A5" s="295"/>
      <c r="B5" s="289"/>
      <c r="C5" s="289"/>
      <c r="D5" s="297" t="s">
        <v>49</v>
      </c>
      <c r="E5" s="298" t="s">
        <v>4</v>
      </c>
      <c r="F5" s="298"/>
      <c r="G5" s="298"/>
      <c r="H5" s="298"/>
      <c r="I5" s="298"/>
    </row>
    <row r="6" spans="1:9" ht="51.75" customHeight="1">
      <c r="A6" s="295"/>
      <c r="B6" s="289"/>
      <c r="C6" s="289"/>
      <c r="D6" s="297"/>
      <c r="E6" s="289" t="s">
        <v>215</v>
      </c>
      <c r="F6" s="289" t="s">
        <v>90</v>
      </c>
      <c r="G6" s="289" t="s">
        <v>91</v>
      </c>
      <c r="H6" s="290" t="s">
        <v>92</v>
      </c>
      <c r="I6" s="291"/>
    </row>
    <row r="7" spans="1:9" ht="24.75" customHeight="1">
      <c r="A7" s="296"/>
      <c r="B7" s="289"/>
      <c r="C7" s="289"/>
      <c r="D7" s="297"/>
      <c r="E7" s="289"/>
      <c r="F7" s="289"/>
      <c r="G7" s="289"/>
      <c r="H7" s="187" t="s">
        <v>3</v>
      </c>
      <c r="I7" s="186" t="s">
        <v>5</v>
      </c>
    </row>
    <row r="8" spans="1: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188">
        <v>9</v>
      </c>
    </row>
    <row r="9" spans="1:9">
      <c r="A9" s="36" t="s">
        <v>6</v>
      </c>
      <c r="B9" s="187">
        <v>100</v>
      </c>
      <c r="C9" s="187" t="s">
        <v>7</v>
      </c>
      <c r="D9" s="41">
        <f>D15+D22+D23</f>
        <v>9421525</v>
      </c>
      <c r="E9" s="41">
        <f>E15</f>
        <v>9301525</v>
      </c>
      <c r="F9" s="41">
        <f>F22</f>
        <v>0</v>
      </c>
      <c r="G9" s="41">
        <v>0</v>
      </c>
      <c r="H9" s="41">
        <f>H15+H23</f>
        <v>120000</v>
      </c>
      <c r="I9" s="41">
        <f>I23</f>
        <v>0</v>
      </c>
    </row>
    <row r="10" spans="1:9" ht="14.25" customHeight="1">
      <c r="A10" s="37" t="s">
        <v>4</v>
      </c>
      <c r="B10" s="188"/>
      <c r="C10" s="188"/>
      <c r="D10" s="68"/>
      <c r="E10" s="188"/>
      <c r="F10" s="188"/>
      <c r="G10" s="188"/>
      <c r="H10" s="68"/>
      <c r="I10" s="188"/>
    </row>
    <row r="11" spans="1:9" s="156" customFormat="1">
      <c r="A11" s="36" t="s">
        <v>85</v>
      </c>
      <c r="B11" s="187">
        <v>110</v>
      </c>
      <c r="C11" s="187">
        <v>120</v>
      </c>
      <c r="D11" s="41">
        <v>0</v>
      </c>
      <c r="E11" s="187" t="s">
        <v>7</v>
      </c>
      <c r="F11" s="187" t="s">
        <v>7</v>
      </c>
      <c r="G11" s="187" t="s">
        <v>7</v>
      </c>
      <c r="H11" s="41">
        <v>0</v>
      </c>
      <c r="I11" s="187" t="s">
        <v>7</v>
      </c>
    </row>
    <row r="12" spans="1:9">
      <c r="A12" s="37" t="s">
        <v>8</v>
      </c>
      <c r="B12" s="188"/>
      <c r="C12" s="188"/>
      <c r="D12" s="68"/>
      <c r="E12" s="188" t="s">
        <v>7</v>
      </c>
      <c r="F12" s="188" t="s">
        <v>7</v>
      </c>
      <c r="G12" s="188" t="s">
        <v>7</v>
      </c>
      <c r="H12" s="68"/>
      <c r="I12" s="188" t="s">
        <v>7</v>
      </c>
    </row>
    <row r="13" spans="1:9">
      <c r="A13" s="37" t="s">
        <v>197</v>
      </c>
      <c r="B13" s="188">
        <v>111</v>
      </c>
      <c r="C13" s="188"/>
      <c r="D13" s="68"/>
      <c r="E13" s="188" t="s">
        <v>7</v>
      </c>
      <c r="F13" s="188" t="s">
        <v>7</v>
      </c>
      <c r="G13" s="188" t="s">
        <v>7</v>
      </c>
      <c r="H13" s="68"/>
      <c r="I13" s="188" t="s">
        <v>7</v>
      </c>
    </row>
    <row r="14" spans="1:9">
      <c r="A14" s="37" t="s">
        <v>198</v>
      </c>
      <c r="B14" s="188">
        <v>112</v>
      </c>
      <c r="C14" s="188"/>
      <c r="D14" s="68"/>
      <c r="E14" s="188" t="s">
        <v>7</v>
      </c>
      <c r="F14" s="188" t="s">
        <v>7</v>
      </c>
      <c r="G14" s="188" t="s">
        <v>7</v>
      </c>
      <c r="H14" s="68"/>
      <c r="I14" s="188" t="s">
        <v>7</v>
      </c>
    </row>
    <row r="15" spans="1:9" s="156" customFormat="1">
      <c r="A15" s="36" t="s">
        <v>132</v>
      </c>
      <c r="B15" s="187">
        <v>120</v>
      </c>
      <c r="C15" s="187">
        <v>130</v>
      </c>
      <c r="D15" s="41">
        <f>D17+D18+D19</f>
        <v>9421525</v>
      </c>
      <c r="E15" s="41">
        <f>E17+E18+E19</f>
        <v>9301525</v>
      </c>
      <c r="F15" s="188" t="s">
        <v>7</v>
      </c>
      <c r="G15" s="187" t="s">
        <v>7</v>
      </c>
      <c r="H15" s="41">
        <f>H17+H18+H19</f>
        <v>120000</v>
      </c>
      <c r="I15" s="41">
        <f>I23</f>
        <v>0</v>
      </c>
    </row>
    <row r="16" spans="1:9" s="157" customFormat="1" ht="14.25" customHeight="1">
      <c r="A16" s="42" t="s">
        <v>4</v>
      </c>
      <c r="B16" s="27"/>
      <c r="C16" s="27"/>
      <c r="D16" s="39"/>
      <c r="E16" s="39"/>
      <c r="F16" s="27" t="s">
        <v>7</v>
      </c>
      <c r="G16" s="27" t="s">
        <v>7</v>
      </c>
      <c r="H16" s="39"/>
      <c r="I16" s="27"/>
    </row>
    <row r="17" spans="1:9" s="157" customFormat="1" ht="24.75" customHeight="1">
      <c r="A17" s="43" t="s">
        <v>214</v>
      </c>
      <c r="B17" s="26">
        <v>121</v>
      </c>
      <c r="C17" s="27"/>
      <c r="D17" s="68">
        <f>E17+H17</f>
        <v>9421525</v>
      </c>
      <c r="E17" s="39">
        <v>9301525</v>
      </c>
      <c r="F17" s="27" t="s">
        <v>7</v>
      </c>
      <c r="G17" s="27" t="s">
        <v>7</v>
      </c>
      <c r="H17" s="39">
        <v>120000</v>
      </c>
      <c r="I17" s="27"/>
    </row>
    <row r="18" spans="1:9" s="157" customFormat="1" ht="27" customHeight="1">
      <c r="A18" s="43"/>
      <c r="B18" s="26">
        <v>122</v>
      </c>
      <c r="C18" s="27"/>
      <c r="D18" s="68">
        <f>E18+H18</f>
        <v>0</v>
      </c>
      <c r="E18" s="39"/>
      <c r="F18" s="27" t="s">
        <v>7</v>
      </c>
      <c r="G18" s="27" t="s">
        <v>7</v>
      </c>
      <c r="H18" s="39"/>
      <c r="I18" s="27"/>
    </row>
    <row r="19" spans="1:9" ht="26.25" customHeight="1">
      <c r="A19" s="43"/>
      <c r="B19" s="26">
        <v>124</v>
      </c>
      <c r="C19" s="188"/>
      <c r="D19" s="68">
        <f>E19+H19</f>
        <v>0</v>
      </c>
      <c r="E19" s="68"/>
      <c r="F19" s="188" t="s">
        <v>7</v>
      </c>
      <c r="G19" s="188" t="s">
        <v>7</v>
      </c>
      <c r="H19" s="68"/>
      <c r="I19" s="188"/>
    </row>
    <row r="20" spans="1:9" ht="25.5">
      <c r="A20" s="43" t="s">
        <v>86</v>
      </c>
      <c r="B20" s="188">
        <v>130</v>
      </c>
      <c r="C20" s="188"/>
      <c r="D20" s="68">
        <v>0</v>
      </c>
      <c r="E20" s="188" t="s">
        <v>7</v>
      </c>
      <c r="F20" s="188" t="s">
        <v>7</v>
      </c>
      <c r="G20" s="188" t="s">
        <v>7</v>
      </c>
      <c r="H20" s="68"/>
      <c r="I20" s="188" t="s">
        <v>7</v>
      </c>
    </row>
    <row r="21" spans="1:9" ht="51">
      <c r="A21" s="43" t="s">
        <v>87</v>
      </c>
      <c r="B21" s="188">
        <v>140</v>
      </c>
      <c r="C21" s="188"/>
      <c r="D21" s="68">
        <v>0</v>
      </c>
      <c r="E21" s="188" t="s">
        <v>7</v>
      </c>
      <c r="F21" s="188" t="s">
        <v>7</v>
      </c>
      <c r="G21" s="188" t="s">
        <v>7</v>
      </c>
      <c r="H21" s="68"/>
      <c r="I21" s="188" t="s">
        <v>7</v>
      </c>
    </row>
    <row r="22" spans="1:9" s="156" customFormat="1">
      <c r="A22" s="36" t="s">
        <v>88</v>
      </c>
      <c r="B22" s="187">
        <v>150</v>
      </c>
      <c r="C22" s="187">
        <v>180</v>
      </c>
      <c r="D22" s="41">
        <f>F22+G22</f>
        <v>0</v>
      </c>
      <c r="E22" s="187" t="s">
        <v>7</v>
      </c>
      <c r="F22" s="41"/>
      <c r="G22" s="41"/>
      <c r="H22" s="187" t="s">
        <v>7</v>
      </c>
      <c r="I22" s="187" t="s">
        <v>7</v>
      </c>
    </row>
    <row r="23" spans="1:9" s="156" customFormat="1">
      <c r="A23" s="36" t="s">
        <v>89</v>
      </c>
      <c r="B23" s="187">
        <v>160</v>
      </c>
      <c r="C23" s="187">
        <v>180</v>
      </c>
      <c r="D23" s="41">
        <f>H23</f>
        <v>0</v>
      </c>
      <c r="E23" s="187" t="s">
        <v>7</v>
      </c>
      <c r="F23" s="187" t="s">
        <v>7</v>
      </c>
      <c r="G23" s="187" t="s">
        <v>7</v>
      </c>
      <c r="H23" s="41"/>
      <c r="I23" s="41"/>
    </row>
    <row r="24" spans="1:9">
      <c r="A24" s="37" t="s">
        <v>93</v>
      </c>
      <c r="B24" s="188">
        <v>180</v>
      </c>
      <c r="C24" s="188" t="s">
        <v>7</v>
      </c>
      <c r="D24" s="68">
        <v>0</v>
      </c>
      <c r="E24" s="188" t="s">
        <v>7</v>
      </c>
      <c r="F24" s="188" t="s">
        <v>7</v>
      </c>
      <c r="G24" s="188" t="s">
        <v>7</v>
      </c>
      <c r="H24" s="68">
        <v>0</v>
      </c>
      <c r="I24" s="188" t="s">
        <v>7</v>
      </c>
    </row>
    <row r="25" spans="1:9" s="157" customFormat="1" ht="18" customHeight="1">
      <c r="A25" s="42" t="s">
        <v>4</v>
      </c>
      <c r="B25" s="27"/>
      <c r="C25" s="27"/>
      <c r="D25" s="39"/>
      <c r="E25" s="27"/>
      <c r="F25" s="27"/>
      <c r="G25" s="27"/>
      <c r="H25" s="27"/>
      <c r="I25" s="27"/>
    </row>
    <row r="26" spans="1:9" s="157" customFormat="1">
      <c r="A26" s="43" t="s">
        <v>199</v>
      </c>
      <c r="B26" s="26">
        <v>181</v>
      </c>
      <c r="C26" s="27">
        <v>400</v>
      </c>
      <c r="D26" s="39"/>
      <c r="E26" s="27" t="s">
        <v>7</v>
      </c>
      <c r="F26" s="27" t="s">
        <v>7</v>
      </c>
      <c r="G26" s="27" t="s">
        <v>7</v>
      </c>
      <c r="H26" s="27"/>
      <c r="I26" s="27" t="s">
        <v>7</v>
      </c>
    </row>
    <row r="27" spans="1:9" s="157" customFormat="1">
      <c r="A27" s="43" t="s">
        <v>8</v>
      </c>
      <c r="B27" s="26"/>
      <c r="C27" s="27"/>
      <c r="D27" s="39"/>
      <c r="E27" s="27"/>
      <c r="F27" s="27"/>
      <c r="G27" s="27"/>
      <c r="H27" s="27"/>
      <c r="I27" s="27"/>
    </row>
    <row r="28" spans="1:9" s="157" customFormat="1">
      <c r="A28" s="45" t="s">
        <v>201</v>
      </c>
      <c r="B28" s="26" t="s">
        <v>205</v>
      </c>
      <c r="C28" s="27">
        <v>410</v>
      </c>
      <c r="D28" s="39"/>
      <c r="E28" s="27" t="s">
        <v>7</v>
      </c>
      <c r="F28" s="27" t="s">
        <v>7</v>
      </c>
      <c r="G28" s="27" t="s">
        <v>7</v>
      </c>
      <c r="H28" s="27"/>
      <c r="I28" s="27" t="s">
        <v>7</v>
      </c>
    </row>
    <row r="29" spans="1:9" s="157" customFormat="1">
      <c r="A29" s="45" t="s">
        <v>202</v>
      </c>
      <c r="B29" s="26" t="s">
        <v>206</v>
      </c>
      <c r="C29" s="27">
        <v>420</v>
      </c>
      <c r="D29" s="39"/>
      <c r="E29" s="27" t="s">
        <v>7</v>
      </c>
      <c r="F29" s="27" t="s">
        <v>7</v>
      </c>
      <c r="G29" s="27" t="s">
        <v>7</v>
      </c>
      <c r="H29" s="27"/>
      <c r="I29" s="27" t="s">
        <v>7</v>
      </c>
    </row>
    <row r="30" spans="1:9" s="157" customFormat="1">
      <c r="A30" s="45" t="s">
        <v>203</v>
      </c>
      <c r="B30" s="26" t="s">
        <v>207</v>
      </c>
      <c r="C30" s="27">
        <v>430</v>
      </c>
      <c r="D30" s="39"/>
      <c r="E30" s="27" t="s">
        <v>7</v>
      </c>
      <c r="F30" s="27" t="s">
        <v>7</v>
      </c>
      <c r="G30" s="27" t="s">
        <v>7</v>
      </c>
      <c r="H30" s="27"/>
      <c r="I30" s="27" t="s">
        <v>7</v>
      </c>
    </row>
    <row r="31" spans="1:9" s="157" customFormat="1">
      <c r="A31" s="45" t="s">
        <v>204</v>
      </c>
      <c r="B31" s="26" t="s">
        <v>208</v>
      </c>
      <c r="C31" s="27">
        <v>440</v>
      </c>
      <c r="D31" s="39"/>
      <c r="E31" s="27" t="s">
        <v>7</v>
      </c>
      <c r="F31" s="27" t="s">
        <v>7</v>
      </c>
      <c r="G31" s="27" t="s">
        <v>7</v>
      </c>
      <c r="H31" s="27"/>
      <c r="I31" s="27" t="s">
        <v>7</v>
      </c>
    </row>
    <row r="32" spans="1:9" s="157" customFormat="1">
      <c r="A32" s="43" t="s">
        <v>200</v>
      </c>
      <c r="B32" s="26">
        <v>182</v>
      </c>
      <c r="C32" s="27">
        <v>600</v>
      </c>
      <c r="D32" s="39"/>
      <c r="E32" s="27" t="s">
        <v>7</v>
      </c>
      <c r="F32" s="27" t="s">
        <v>7</v>
      </c>
      <c r="G32" s="27" t="s">
        <v>7</v>
      </c>
      <c r="H32" s="27"/>
      <c r="I32" s="27" t="s">
        <v>7</v>
      </c>
    </row>
    <row r="33" spans="1:9">
      <c r="A33" s="36" t="s">
        <v>84</v>
      </c>
      <c r="B33" s="187">
        <v>200</v>
      </c>
      <c r="C33" s="187" t="s">
        <v>7</v>
      </c>
      <c r="D33" s="41">
        <f t="shared" ref="D33:I33" si="0">D35+D40+D44+D49+D50+D51</f>
        <v>9421525</v>
      </c>
      <c r="E33" s="41">
        <f t="shared" si="0"/>
        <v>9301525</v>
      </c>
      <c r="F33" s="41">
        <f t="shared" si="0"/>
        <v>0</v>
      </c>
      <c r="G33" s="41">
        <f t="shared" si="0"/>
        <v>0</v>
      </c>
      <c r="H33" s="41">
        <f t="shared" si="0"/>
        <v>120000</v>
      </c>
      <c r="I33" s="41">
        <f t="shared" si="0"/>
        <v>0</v>
      </c>
    </row>
    <row r="34" spans="1:9" ht="14.25" customHeight="1">
      <c r="A34" s="37" t="s">
        <v>94</v>
      </c>
      <c r="B34" s="188"/>
      <c r="C34" s="40"/>
      <c r="D34" s="68">
        <v>0</v>
      </c>
      <c r="E34" s="188"/>
      <c r="F34" s="188"/>
      <c r="G34" s="188"/>
      <c r="H34" s="188"/>
      <c r="I34" s="188"/>
    </row>
    <row r="35" spans="1:9" s="156" customFormat="1">
      <c r="A35" s="36" t="s">
        <v>95</v>
      </c>
      <c r="B35" s="187">
        <v>210</v>
      </c>
      <c r="C35" s="158">
        <v>100</v>
      </c>
      <c r="D35" s="41">
        <f>D37+D38+D39</f>
        <v>5143700</v>
      </c>
      <c r="E35" s="41">
        <f>E37+E38+E39</f>
        <v>5143700</v>
      </c>
      <c r="F35" s="41">
        <f>F37+F38+F39</f>
        <v>0</v>
      </c>
      <c r="G35" s="41"/>
      <c r="H35" s="41">
        <f>H37+H38+H39</f>
        <v>0</v>
      </c>
      <c r="I35" s="41">
        <f>I37+I38+I39</f>
        <v>0</v>
      </c>
    </row>
    <row r="36" spans="1:9" ht="14.25" customHeight="1">
      <c r="A36" s="37" t="s">
        <v>8</v>
      </c>
      <c r="B36" s="188"/>
      <c r="C36" s="40"/>
      <c r="D36" s="68"/>
      <c r="E36" s="68"/>
      <c r="F36" s="68"/>
      <c r="G36" s="68"/>
      <c r="H36" s="68"/>
      <c r="I36" s="68"/>
    </row>
    <row r="37" spans="1:9">
      <c r="A37" s="37" t="s">
        <v>209</v>
      </c>
      <c r="B37" s="188">
        <v>211</v>
      </c>
      <c r="C37" s="40">
        <v>111</v>
      </c>
      <c r="D37" s="68">
        <f>E37+F37+H37</f>
        <v>3950600</v>
      </c>
      <c r="E37" s="68">
        <f>2947900+1002700</f>
        <v>3950600</v>
      </c>
      <c r="F37" s="68"/>
      <c r="G37" s="68"/>
      <c r="H37" s="68"/>
      <c r="I37" s="68"/>
    </row>
    <row r="38" spans="1:9">
      <c r="A38" s="37" t="s">
        <v>210</v>
      </c>
      <c r="B38" s="188">
        <v>212</v>
      </c>
      <c r="C38" s="40">
        <v>112</v>
      </c>
      <c r="D38" s="68"/>
      <c r="E38" s="68"/>
      <c r="F38" s="68"/>
      <c r="G38" s="68"/>
      <c r="H38" s="68"/>
      <c r="I38" s="68"/>
    </row>
    <row r="39" spans="1:9">
      <c r="A39" s="37" t="s">
        <v>211</v>
      </c>
      <c r="B39" s="188">
        <v>213</v>
      </c>
      <c r="C39" s="40">
        <v>119</v>
      </c>
      <c r="D39" s="68">
        <f>E39</f>
        <v>1193100</v>
      </c>
      <c r="E39" s="68">
        <f>890300+302800</f>
        <v>1193100</v>
      </c>
      <c r="F39" s="68"/>
      <c r="G39" s="68"/>
      <c r="H39" s="68"/>
      <c r="I39" s="68"/>
    </row>
    <row r="40" spans="1:9" s="156" customFormat="1">
      <c r="A40" s="36" t="s">
        <v>96</v>
      </c>
      <c r="B40" s="187">
        <v>220</v>
      </c>
      <c r="C40" s="158">
        <v>300</v>
      </c>
      <c r="D40" s="41">
        <f>D42+D43</f>
        <v>0</v>
      </c>
      <c r="E40" s="41">
        <f>E42+E43</f>
        <v>0</v>
      </c>
      <c r="F40" s="41">
        <f>F42+F43</f>
        <v>0</v>
      </c>
      <c r="G40" s="41"/>
      <c r="H40" s="41">
        <f>H42</f>
        <v>0</v>
      </c>
      <c r="I40" s="41">
        <v>0</v>
      </c>
    </row>
    <row r="41" spans="1:9">
      <c r="A41" s="37" t="s">
        <v>8</v>
      </c>
      <c r="B41" s="188"/>
      <c r="C41" s="40"/>
      <c r="D41" s="68"/>
      <c r="E41" s="68"/>
      <c r="F41" s="68"/>
      <c r="G41" s="68"/>
      <c r="H41" s="68"/>
      <c r="I41" s="68"/>
    </row>
    <row r="42" spans="1:9">
      <c r="A42" s="37" t="s">
        <v>137</v>
      </c>
      <c r="B42" s="188">
        <v>221</v>
      </c>
      <c r="C42" s="40">
        <v>321</v>
      </c>
      <c r="D42" s="68">
        <f>E42+F42+H42</f>
        <v>0</v>
      </c>
      <c r="E42" s="68"/>
      <c r="F42" s="68"/>
      <c r="G42" s="68"/>
      <c r="H42" s="68"/>
      <c r="I42" s="68"/>
    </row>
    <row r="43" spans="1:9" ht="25.5">
      <c r="A43" s="37" t="s">
        <v>136</v>
      </c>
      <c r="B43" s="188">
        <v>222</v>
      </c>
      <c r="C43" s="40">
        <v>323</v>
      </c>
      <c r="D43" s="68"/>
      <c r="E43" s="68"/>
      <c r="F43" s="68"/>
      <c r="G43" s="68"/>
      <c r="H43" s="68"/>
      <c r="I43" s="68"/>
    </row>
    <row r="44" spans="1:9" s="156" customFormat="1">
      <c r="A44" s="36" t="s">
        <v>138</v>
      </c>
      <c r="B44" s="187">
        <v>230</v>
      </c>
      <c r="C44" s="158">
        <v>850</v>
      </c>
      <c r="D44" s="41">
        <f>D46+D47+D48</f>
        <v>0</v>
      </c>
      <c r="E44" s="41">
        <f>E46</f>
        <v>0</v>
      </c>
      <c r="F44" s="41">
        <f>F46</f>
        <v>0</v>
      </c>
      <c r="G44" s="41"/>
      <c r="H44" s="41">
        <f>H46+H47+H48</f>
        <v>0</v>
      </c>
      <c r="I44" s="41">
        <f>I46+I47</f>
        <v>0</v>
      </c>
    </row>
    <row r="45" spans="1:9">
      <c r="A45" s="37" t="s">
        <v>8</v>
      </c>
      <c r="B45" s="188"/>
      <c r="C45" s="40"/>
      <c r="D45" s="68"/>
      <c r="E45" s="68"/>
      <c r="F45" s="68"/>
      <c r="G45" s="68"/>
      <c r="H45" s="68"/>
      <c r="I45" s="68"/>
    </row>
    <row r="46" spans="1:9">
      <c r="A46" s="37" t="s">
        <v>133</v>
      </c>
      <c r="B46" s="188">
        <v>231</v>
      </c>
      <c r="C46" s="40">
        <v>851</v>
      </c>
      <c r="D46" s="68">
        <f>E46+F46+H46</f>
        <v>0</v>
      </c>
      <c r="E46" s="68"/>
      <c r="F46" s="68"/>
      <c r="G46" s="68"/>
      <c r="H46" s="68"/>
      <c r="I46" s="68"/>
    </row>
    <row r="47" spans="1:9">
      <c r="A47" s="37" t="s">
        <v>431</v>
      </c>
      <c r="B47" s="188">
        <v>232</v>
      </c>
      <c r="C47" s="40">
        <v>852</v>
      </c>
      <c r="D47" s="68">
        <f>E47+F47+H47</f>
        <v>0</v>
      </c>
      <c r="E47" s="68"/>
      <c r="F47" s="68"/>
      <c r="G47" s="68"/>
      <c r="H47" s="68"/>
      <c r="I47" s="68"/>
    </row>
    <row r="48" spans="1:9">
      <c r="A48" s="37" t="s">
        <v>431</v>
      </c>
      <c r="B48" s="188">
        <v>233</v>
      </c>
      <c r="C48" s="40">
        <v>853</v>
      </c>
      <c r="D48" s="68">
        <f>E48+F48+H48</f>
        <v>0</v>
      </c>
      <c r="E48" s="68"/>
      <c r="F48" s="68"/>
      <c r="G48" s="68"/>
      <c r="H48" s="68"/>
      <c r="I48" s="68"/>
    </row>
    <row r="49" spans="1:9">
      <c r="A49" s="37" t="s">
        <v>97</v>
      </c>
      <c r="B49" s="188">
        <v>240</v>
      </c>
      <c r="C49" s="40">
        <v>400</v>
      </c>
      <c r="D49" s="68">
        <f t="shared" ref="D49:D50" si="1">E49+F49+H49</f>
        <v>0</v>
      </c>
      <c r="E49" s="68"/>
      <c r="F49" s="68"/>
      <c r="G49" s="68"/>
      <c r="H49" s="68"/>
      <c r="I49" s="68"/>
    </row>
    <row r="50" spans="1:9" ht="25.5">
      <c r="A50" s="37" t="s">
        <v>98</v>
      </c>
      <c r="B50" s="188">
        <v>250</v>
      </c>
      <c r="C50" s="40"/>
      <c r="D50" s="68">
        <f t="shared" si="1"/>
        <v>0</v>
      </c>
      <c r="E50" s="68"/>
      <c r="F50" s="68"/>
      <c r="G50" s="68"/>
      <c r="H50" s="68"/>
      <c r="I50" s="68"/>
    </row>
    <row r="51" spans="1:9" s="156" customFormat="1">
      <c r="A51" s="163" t="s">
        <v>99</v>
      </c>
      <c r="B51" s="164">
        <v>260</v>
      </c>
      <c r="C51" s="165">
        <v>240</v>
      </c>
      <c r="D51" s="166">
        <f>D53+D54+D55</f>
        <v>4277825</v>
      </c>
      <c r="E51" s="166">
        <f t="shared" ref="E51:I51" si="2">E53+E54+E55</f>
        <v>4157825</v>
      </c>
      <c r="F51" s="166">
        <f t="shared" si="2"/>
        <v>0</v>
      </c>
      <c r="G51" s="166">
        <f t="shared" si="2"/>
        <v>0</v>
      </c>
      <c r="H51" s="166">
        <f t="shared" si="2"/>
        <v>120000</v>
      </c>
      <c r="I51" s="166">
        <f t="shared" si="2"/>
        <v>0</v>
      </c>
    </row>
    <row r="52" spans="1:9">
      <c r="A52" s="37" t="s">
        <v>8</v>
      </c>
      <c r="B52" s="188"/>
      <c r="C52" s="40"/>
      <c r="D52" s="68"/>
      <c r="E52" s="68"/>
      <c r="F52" s="68"/>
      <c r="G52" s="68"/>
      <c r="H52" s="68"/>
      <c r="I52" s="68"/>
    </row>
    <row r="53" spans="1:9" ht="38.25">
      <c r="A53" s="37" t="s">
        <v>371</v>
      </c>
      <c r="B53" s="188">
        <v>261</v>
      </c>
      <c r="C53" s="40">
        <v>242</v>
      </c>
      <c r="D53" s="68"/>
      <c r="E53" s="68"/>
      <c r="F53" s="68"/>
      <c r="G53" s="68"/>
      <c r="H53" s="68"/>
      <c r="I53" s="68"/>
    </row>
    <row r="54" spans="1:9" ht="25.5">
      <c r="A54" s="37" t="s">
        <v>212</v>
      </c>
      <c r="B54" s="188">
        <v>261</v>
      </c>
      <c r="C54" s="40">
        <v>243</v>
      </c>
      <c r="D54" s="68"/>
      <c r="E54" s="68"/>
      <c r="F54" s="68"/>
      <c r="G54" s="68"/>
      <c r="H54" s="68"/>
      <c r="I54" s="68"/>
    </row>
    <row r="55" spans="1:9" ht="25.5">
      <c r="A55" s="37" t="s">
        <v>213</v>
      </c>
      <c r="B55" s="188">
        <v>262</v>
      </c>
      <c r="C55" s="40">
        <v>244</v>
      </c>
      <c r="D55" s="68">
        <f>E55+F55+H55</f>
        <v>4277825</v>
      </c>
      <c r="E55" s="68">
        <f>4157825</f>
        <v>4157825</v>
      </c>
      <c r="F55" s="68"/>
      <c r="G55" s="68"/>
      <c r="H55" s="68">
        <v>120000</v>
      </c>
      <c r="I55" s="68"/>
    </row>
    <row r="56" spans="1:9">
      <c r="A56" s="36" t="s">
        <v>9</v>
      </c>
      <c r="B56" s="187">
        <v>300</v>
      </c>
      <c r="C56" s="187" t="s">
        <v>7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</row>
    <row r="57" spans="1:9">
      <c r="A57" s="37" t="s">
        <v>8</v>
      </c>
      <c r="B57" s="188"/>
      <c r="C57" s="188"/>
      <c r="D57" s="68"/>
      <c r="E57" s="68"/>
      <c r="F57" s="68"/>
      <c r="G57" s="68"/>
      <c r="H57" s="68"/>
      <c r="I57" s="188"/>
    </row>
    <row r="58" spans="1:9">
      <c r="A58" s="37" t="s">
        <v>101</v>
      </c>
      <c r="B58" s="188">
        <v>310</v>
      </c>
      <c r="C58" s="188">
        <v>510</v>
      </c>
      <c r="D58" s="68">
        <v>0</v>
      </c>
      <c r="E58" s="68">
        <v>0</v>
      </c>
      <c r="F58" s="68">
        <v>0</v>
      </c>
      <c r="G58" s="68"/>
      <c r="H58" s="68">
        <v>0</v>
      </c>
      <c r="I58" s="68">
        <v>0</v>
      </c>
    </row>
    <row r="59" spans="1:9">
      <c r="A59" s="37" t="s">
        <v>102</v>
      </c>
      <c r="B59" s="188">
        <v>320</v>
      </c>
      <c r="C59" s="188"/>
      <c r="D59" s="68">
        <v>0</v>
      </c>
      <c r="E59" s="68">
        <v>0</v>
      </c>
      <c r="F59" s="68">
        <v>0</v>
      </c>
      <c r="G59" s="68"/>
      <c r="H59" s="68">
        <v>0</v>
      </c>
      <c r="I59" s="68">
        <v>0</v>
      </c>
    </row>
    <row r="60" spans="1:9">
      <c r="A60" s="36" t="s">
        <v>10</v>
      </c>
      <c r="B60" s="187">
        <v>400</v>
      </c>
      <c r="C60" s="187"/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>
      <c r="A61" s="37" t="s">
        <v>8</v>
      </c>
      <c r="B61" s="188"/>
      <c r="C61" s="188"/>
      <c r="D61" s="68"/>
      <c r="E61" s="68"/>
      <c r="F61" s="68"/>
      <c r="G61" s="68"/>
      <c r="H61" s="68"/>
      <c r="I61" s="188"/>
    </row>
    <row r="62" spans="1:9">
      <c r="A62" s="37" t="s">
        <v>103</v>
      </c>
      <c r="B62" s="188">
        <v>410</v>
      </c>
      <c r="C62" s="188">
        <v>610</v>
      </c>
      <c r="D62" s="68">
        <v>0</v>
      </c>
      <c r="E62" s="68">
        <v>0</v>
      </c>
      <c r="F62" s="68">
        <v>0</v>
      </c>
      <c r="G62" s="68"/>
      <c r="H62" s="68">
        <v>0</v>
      </c>
      <c r="I62" s="68">
        <v>0</v>
      </c>
    </row>
    <row r="63" spans="1:9">
      <c r="A63" s="37" t="s">
        <v>104</v>
      </c>
      <c r="B63" s="188">
        <v>420</v>
      </c>
      <c r="C63" s="188"/>
      <c r="D63" s="68">
        <v>0</v>
      </c>
      <c r="E63" s="68">
        <v>0</v>
      </c>
      <c r="F63" s="68">
        <v>0</v>
      </c>
      <c r="G63" s="68"/>
      <c r="H63" s="68">
        <v>0</v>
      </c>
      <c r="I63" s="68">
        <v>0</v>
      </c>
    </row>
    <row r="64" spans="1:9">
      <c r="A64" s="36" t="s">
        <v>11</v>
      </c>
      <c r="B64" s="187">
        <v>500</v>
      </c>
      <c r="C64" s="187" t="s">
        <v>7</v>
      </c>
      <c r="D64" s="41">
        <f>H64+E64</f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</row>
    <row r="65" spans="1:9">
      <c r="A65" s="36" t="s">
        <v>12</v>
      </c>
      <c r="B65" s="187">
        <v>600</v>
      </c>
      <c r="C65" s="187" t="s">
        <v>7</v>
      </c>
      <c r="D65" s="41">
        <f t="shared" ref="D65:I65" si="3">D64+D9-D33</f>
        <v>0</v>
      </c>
      <c r="E65" s="41">
        <f t="shared" si="3"/>
        <v>0</v>
      </c>
      <c r="F65" s="41">
        <f t="shared" si="3"/>
        <v>0</v>
      </c>
      <c r="G65" s="41">
        <f t="shared" si="3"/>
        <v>0</v>
      </c>
      <c r="H65" s="41">
        <f t="shared" si="3"/>
        <v>0</v>
      </c>
      <c r="I65" s="41">
        <f t="shared" si="3"/>
        <v>0</v>
      </c>
    </row>
    <row r="66" spans="1:9">
      <c r="A66" s="44"/>
      <c r="B66" s="33"/>
      <c r="C66" s="33"/>
      <c r="D66" s="33"/>
      <c r="E66" s="159"/>
      <c r="F66" s="33"/>
      <c r="G66" s="33"/>
      <c r="H66" s="33"/>
      <c r="I66" s="33"/>
    </row>
    <row r="67" spans="1:9" ht="12.75" customHeight="1">
      <c r="A67" s="292"/>
      <c r="B67" s="292"/>
      <c r="C67" s="292"/>
      <c r="D67" s="292"/>
      <c r="E67" s="292"/>
      <c r="F67" s="292"/>
      <c r="G67" s="292"/>
      <c r="H67" s="292"/>
      <c r="I67" s="292"/>
    </row>
    <row r="68" spans="1:9">
      <c r="A68" s="44"/>
      <c r="B68" s="33"/>
      <c r="C68" s="33"/>
      <c r="D68" s="33"/>
      <c r="E68" s="33"/>
      <c r="F68" s="33"/>
      <c r="G68" s="33"/>
      <c r="H68" s="33"/>
      <c r="I68" s="33"/>
    </row>
    <row r="69" spans="1:9">
      <c r="A69" s="44"/>
      <c r="B69" s="33"/>
      <c r="C69" s="33"/>
      <c r="D69" s="159"/>
      <c r="E69" s="33"/>
      <c r="F69" s="33"/>
      <c r="G69" s="33"/>
      <c r="H69" s="33"/>
      <c r="I69" s="33"/>
    </row>
    <row r="70" spans="1:9">
      <c r="A70" s="44"/>
      <c r="B70" s="33"/>
      <c r="C70" s="33"/>
      <c r="D70" s="33"/>
      <c r="E70" s="33"/>
      <c r="F70" s="33"/>
      <c r="G70" s="33"/>
      <c r="H70" s="33"/>
      <c r="I70" s="33"/>
    </row>
    <row r="71" spans="1:9">
      <c r="A71" s="44"/>
      <c r="B71" s="33"/>
      <c r="C71" s="33"/>
      <c r="D71" s="33"/>
      <c r="E71" s="33"/>
      <c r="F71" s="33"/>
      <c r="G71" s="33"/>
      <c r="H71" s="33"/>
      <c r="I71" s="33"/>
    </row>
    <row r="72" spans="1:9">
      <c r="A72" s="44"/>
      <c r="B72" s="33"/>
      <c r="C72" s="33"/>
      <c r="D72" s="33"/>
      <c r="E72" s="33"/>
      <c r="F72" s="159"/>
      <c r="G72" s="33"/>
      <c r="H72" s="33"/>
      <c r="I72" s="33"/>
    </row>
    <row r="73" spans="1:9">
      <c r="A73" s="160"/>
      <c r="B73" s="33"/>
      <c r="C73" s="33"/>
      <c r="D73" s="33"/>
      <c r="E73" s="33"/>
      <c r="F73" s="33"/>
      <c r="G73" s="33"/>
      <c r="H73" s="33"/>
      <c r="I73" s="33"/>
    </row>
    <row r="74" spans="1:9">
      <c r="A74" s="160"/>
      <c r="B74" s="33"/>
      <c r="C74" s="33"/>
      <c r="D74" s="33"/>
      <c r="E74" s="33"/>
      <c r="F74" s="33"/>
      <c r="G74" s="33"/>
      <c r="H74" s="33"/>
      <c r="I74" s="33"/>
    </row>
    <row r="75" spans="1:9">
      <c r="A75" s="160"/>
      <c r="B75" s="33"/>
      <c r="C75" s="33"/>
      <c r="D75" s="33"/>
      <c r="E75" s="33"/>
      <c r="F75" s="33"/>
      <c r="G75" s="33"/>
      <c r="H75" s="33"/>
      <c r="I75" s="33"/>
    </row>
    <row r="76" spans="1:9">
      <c r="A76" s="160"/>
      <c r="B76" s="33"/>
      <c r="C76" s="33"/>
      <c r="D76" s="33"/>
      <c r="E76" s="33"/>
      <c r="F76" s="33"/>
      <c r="G76" s="33"/>
      <c r="H76" s="33"/>
      <c r="I76" s="33"/>
    </row>
    <row r="77" spans="1:9">
      <c r="A77" s="160"/>
      <c r="B77" s="33"/>
      <c r="C77" s="33"/>
      <c r="D77" s="33"/>
      <c r="E77" s="33"/>
      <c r="F77" s="33"/>
      <c r="G77" s="33"/>
      <c r="H77" s="33"/>
      <c r="I77" s="33"/>
    </row>
    <row r="78" spans="1:9">
      <c r="A78" s="160"/>
      <c r="B78" s="33"/>
      <c r="C78" s="33"/>
      <c r="D78" s="33"/>
      <c r="E78" s="33"/>
      <c r="F78" s="33"/>
      <c r="G78" s="33"/>
      <c r="H78" s="33"/>
      <c r="I78" s="33"/>
    </row>
    <row r="79" spans="1:9">
      <c r="A79" s="160"/>
      <c r="B79" s="33"/>
      <c r="C79" s="33"/>
      <c r="D79" s="33"/>
      <c r="E79" s="33"/>
      <c r="F79" s="33"/>
      <c r="G79" s="33"/>
      <c r="H79" s="33"/>
      <c r="I79" s="33"/>
    </row>
    <row r="80" spans="1:9">
      <c r="A80" s="160"/>
      <c r="B80" s="33"/>
      <c r="C80" s="33"/>
      <c r="D80" s="33"/>
      <c r="E80" s="33"/>
      <c r="F80" s="33"/>
      <c r="G80" s="33"/>
      <c r="H80" s="33"/>
      <c r="I80" s="33"/>
    </row>
    <row r="81" spans="1:9">
      <c r="A81" s="160"/>
      <c r="B81" s="33"/>
      <c r="C81" s="33"/>
      <c r="D81" s="33"/>
      <c r="E81" s="33"/>
      <c r="F81" s="33"/>
      <c r="G81" s="33"/>
      <c r="H81" s="33"/>
      <c r="I81" s="33"/>
    </row>
    <row r="82" spans="1:9">
      <c r="A82" s="160"/>
      <c r="B82" s="33"/>
      <c r="C82" s="33"/>
      <c r="D82" s="33"/>
      <c r="E82" s="33"/>
      <c r="F82" s="33"/>
      <c r="G82" s="33"/>
      <c r="H82" s="33"/>
      <c r="I82" s="33"/>
    </row>
    <row r="83" spans="1:9">
      <c r="A83" s="160"/>
      <c r="B83" s="33"/>
      <c r="C83" s="33"/>
      <c r="D83" s="33"/>
      <c r="E83" s="33"/>
      <c r="F83" s="33"/>
      <c r="G83" s="33"/>
      <c r="H83" s="33"/>
      <c r="I83" s="33"/>
    </row>
    <row r="84" spans="1:9">
      <c r="A84" s="160"/>
      <c r="B84" s="33"/>
      <c r="C84" s="33"/>
      <c r="D84" s="33"/>
      <c r="E84" s="33"/>
      <c r="F84" s="33"/>
      <c r="G84" s="33"/>
      <c r="H84" s="33"/>
      <c r="I84" s="33"/>
    </row>
    <row r="85" spans="1:9">
      <c r="A85" s="160"/>
      <c r="B85" s="33"/>
      <c r="C85" s="33"/>
      <c r="D85" s="33"/>
      <c r="E85" s="33"/>
      <c r="F85" s="33"/>
      <c r="G85" s="33"/>
      <c r="H85" s="33"/>
      <c r="I85" s="33"/>
    </row>
    <row r="86" spans="1:9">
      <c r="A86" s="160"/>
      <c r="B86" s="33"/>
      <c r="C86" s="33"/>
      <c r="D86" s="33"/>
      <c r="E86" s="33"/>
      <c r="F86" s="33"/>
      <c r="G86" s="33"/>
      <c r="H86" s="33"/>
      <c r="I86" s="33"/>
    </row>
    <row r="87" spans="1:9">
      <c r="A87" s="160"/>
      <c r="B87" s="33"/>
      <c r="C87" s="33"/>
      <c r="D87" s="33"/>
      <c r="E87" s="33"/>
      <c r="F87" s="33"/>
      <c r="G87" s="33"/>
      <c r="H87" s="33"/>
      <c r="I87" s="33"/>
    </row>
    <row r="88" spans="1:9">
      <c r="A88" s="160"/>
      <c r="B88" s="33"/>
      <c r="C88" s="33"/>
      <c r="D88" s="33"/>
      <c r="E88" s="33"/>
      <c r="F88" s="33"/>
      <c r="G88" s="33"/>
      <c r="H88" s="33"/>
      <c r="I88" s="33"/>
    </row>
    <row r="89" spans="1:9">
      <c r="A89" s="160"/>
      <c r="B89" s="33"/>
      <c r="C89" s="33"/>
      <c r="D89" s="33"/>
      <c r="E89" s="33"/>
      <c r="F89" s="33"/>
      <c r="G89" s="33"/>
      <c r="H89" s="33"/>
      <c r="I89" s="33"/>
    </row>
    <row r="90" spans="1:9">
      <c r="A90" s="160"/>
      <c r="B90" s="33"/>
      <c r="C90" s="33"/>
      <c r="D90" s="33"/>
      <c r="E90" s="33"/>
      <c r="F90" s="33"/>
      <c r="G90" s="33"/>
      <c r="H90" s="33"/>
      <c r="I90" s="33"/>
    </row>
    <row r="91" spans="1:9">
      <c r="A91" s="160"/>
      <c r="B91" s="33"/>
      <c r="C91" s="33"/>
      <c r="D91" s="33"/>
      <c r="E91" s="33"/>
      <c r="F91" s="33"/>
      <c r="G91" s="33"/>
      <c r="H91" s="33"/>
      <c r="I91" s="33"/>
    </row>
    <row r="92" spans="1:9">
      <c r="A92" s="160"/>
      <c r="B92" s="33"/>
      <c r="C92" s="33"/>
      <c r="D92" s="33"/>
      <c r="E92" s="33"/>
      <c r="F92" s="33"/>
      <c r="G92" s="33"/>
      <c r="H92" s="33"/>
      <c r="I92" s="33"/>
    </row>
    <row r="93" spans="1:9">
      <c r="A93" s="160"/>
      <c r="B93" s="33"/>
      <c r="C93" s="33"/>
      <c r="D93" s="33"/>
      <c r="E93" s="33"/>
      <c r="F93" s="33"/>
      <c r="G93" s="33"/>
      <c r="H93" s="33"/>
      <c r="I93" s="33"/>
    </row>
    <row r="94" spans="1:9">
      <c r="A94" s="160"/>
      <c r="B94" s="33"/>
      <c r="C94" s="33"/>
      <c r="D94" s="33"/>
      <c r="E94" s="33"/>
      <c r="F94" s="33"/>
      <c r="G94" s="33"/>
      <c r="H94" s="33"/>
      <c r="I94" s="33"/>
    </row>
    <row r="95" spans="1:9">
      <c r="A95" s="160"/>
      <c r="B95" s="33"/>
      <c r="C95" s="33"/>
      <c r="D95" s="33"/>
      <c r="E95" s="33"/>
      <c r="F95" s="33"/>
      <c r="G95" s="33"/>
      <c r="H95" s="33"/>
      <c r="I95" s="33"/>
    </row>
    <row r="96" spans="1:9">
      <c r="A96" s="160"/>
      <c r="B96" s="33"/>
      <c r="C96" s="33"/>
      <c r="D96" s="33"/>
      <c r="E96" s="33"/>
      <c r="F96" s="33"/>
      <c r="G96" s="33"/>
      <c r="H96" s="33"/>
      <c r="I96" s="33"/>
    </row>
  </sheetData>
  <mergeCells count="13">
    <mergeCell ref="G6:G7"/>
    <mergeCell ref="H6:I6"/>
    <mergeCell ref="A67:I67"/>
    <mergeCell ref="A1:I1"/>
    <mergeCell ref="A2:I2"/>
    <mergeCell ref="A4:A7"/>
    <mergeCell ref="B4:B7"/>
    <mergeCell ref="C4:C7"/>
    <mergeCell ref="D4:I4"/>
    <mergeCell ref="D5:D7"/>
    <mergeCell ref="E5:I5"/>
    <mergeCell ref="E6:E7"/>
    <mergeCell ref="F6:F7"/>
  </mergeCells>
  <pageMargins left="0" right="0" top="0.74803149606299213" bottom="0" header="0.31496062992125984" footer="0.31496062992125984"/>
  <pageSetup paperSize="9" scale="97" fitToHeight="0" orientation="landscape" r:id="rId1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zoomScaleNormal="100" zoomScaleSheetLayoutView="80" workbookViewId="0">
      <selection activeCell="I7" sqref="I7"/>
    </sheetView>
  </sheetViews>
  <sheetFormatPr defaultRowHeight="12.75"/>
  <cols>
    <col min="1" max="1" width="36" style="7" customWidth="1"/>
    <col min="2" max="2" width="6.42578125" style="7" customWidth="1"/>
    <col min="3" max="3" width="8.28515625" style="7" customWidth="1"/>
    <col min="4" max="9" width="11.42578125" style="7" customWidth="1"/>
    <col min="10" max="10" width="12.42578125" style="7" customWidth="1"/>
    <col min="11" max="12" width="11.42578125" style="7" customWidth="1"/>
    <col min="13" max="16384" width="9.140625" style="7"/>
  </cols>
  <sheetData>
    <row r="1" spans="1:12" ht="21" customHeight="1">
      <c r="A1" s="299" t="s">
        <v>376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 ht="18.75" customHeight="1">
      <c r="A2" s="299" t="s">
        <v>427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" ht="7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30" customHeight="1">
      <c r="A4" s="309" t="s">
        <v>0</v>
      </c>
      <c r="B4" s="309" t="s">
        <v>1</v>
      </c>
      <c r="C4" s="309" t="s">
        <v>13</v>
      </c>
      <c r="D4" s="306" t="s">
        <v>14</v>
      </c>
      <c r="E4" s="307"/>
      <c r="F4" s="307"/>
      <c r="G4" s="307"/>
      <c r="H4" s="307"/>
      <c r="I4" s="307"/>
      <c r="J4" s="307"/>
      <c r="K4" s="307"/>
      <c r="L4" s="308"/>
    </row>
    <row r="5" spans="1:12" ht="22.5" customHeight="1">
      <c r="A5" s="309"/>
      <c r="B5" s="309"/>
      <c r="C5" s="309"/>
      <c r="D5" s="300" t="s">
        <v>106</v>
      </c>
      <c r="E5" s="301"/>
      <c r="F5" s="302"/>
      <c r="G5" s="310" t="s">
        <v>4</v>
      </c>
      <c r="H5" s="311"/>
      <c r="I5" s="311"/>
      <c r="J5" s="311"/>
      <c r="K5" s="311"/>
      <c r="L5" s="312"/>
    </row>
    <row r="6" spans="1:12" ht="84.75" customHeight="1">
      <c r="A6" s="309"/>
      <c r="B6" s="309"/>
      <c r="C6" s="309"/>
      <c r="D6" s="303"/>
      <c r="E6" s="304"/>
      <c r="F6" s="305"/>
      <c r="G6" s="306" t="s">
        <v>15</v>
      </c>
      <c r="H6" s="307"/>
      <c r="I6" s="308"/>
      <c r="J6" s="306" t="s">
        <v>16</v>
      </c>
      <c r="K6" s="307"/>
      <c r="L6" s="308"/>
    </row>
    <row r="7" spans="1:12" ht="51">
      <c r="A7" s="309"/>
      <c r="B7" s="309"/>
      <c r="C7" s="309"/>
      <c r="D7" s="11" t="s">
        <v>478</v>
      </c>
      <c r="E7" s="11" t="s">
        <v>479</v>
      </c>
      <c r="F7" s="11" t="s">
        <v>480</v>
      </c>
      <c r="G7" s="11" t="s">
        <v>478</v>
      </c>
      <c r="H7" s="11" t="s">
        <v>479</v>
      </c>
      <c r="I7" s="11" t="s">
        <v>481</v>
      </c>
      <c r="J7" s="11" t="s">
        <v>403</v>
      </c>
      <c r="K7" s="11" t="s">
        <v>404</v>
      </c>
      <c r="L7" s="11" t="s">
        <v>405</v>
      </c>
    </row>
    <row r="8" spans="1:1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</row>
    <row r="9" spans="1:12" ht="25.5">
      <c r="A9" s="167" t="s">
        <v>17</v>
      </c>
      <c r="B9" s="168" t="s">
        <v>18</v>
      </c>
      <c r="C9" s="168" t="s">
        <v>7</v>
      </c>
      <c r="D9" s="166">
        <f>D11+D13</f>
        <v>4326940.76</v>
      </c>
      <c r="E9" s="166">
        <f t="shared" ref="E9:L9" si="0">E11+E13</f>
        <v>4277825</v>
      </c>
      <c r="F9" s="166">
        <f t="shared" si="0"/>
        <v>4277825</v>
      </c>
      <c r="G9" s="166">
        <f>G11+G13</f>
        <v>4326940.76</v>
      </c>
      <c r="H9" s="166">
        <f t="shared" si="0"/>
        <v>4277825</v>
      </c>
      <c r="I9" s="166">
        <f t="shared" si="0"/>
        <v>4277825</v>
      </c>
      <c r="J9" s="166">
        <f t="shared" si="0"/>
        <v>0</v>
      </c>
      <c r="K9" s="166">
        <f t="shared" si="0"/>
        <v>0</v>
      </c>
      <c r="L9" s="166">
        <f t="shared" si="0"/>
        <v>0</v>
      </c>
    </row>
    <row r="10" spans="1:12">
      <c r="A10" s="15" t="s">
        <v>4</v>
      </c>
      <c r="B10" s="34"/>
      <c r="C10" s="34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25.5">
      <c r="A11" s="16" t="s">
        <v>107</v>
      </c>
      <c r="B11" s="34">
        <v>1001</v>
      </c>
      <c r="C11" s="34" t="s">
        <v>7</v>
      </c>
      <c r="D11" s="38">
        <f>G11+J11</f>
        <v>0</v>
      </c>
      <c r="E11" s="68">
        <f t="shared" ref="E11:F11" si="1">H11+K11</f>
        <v>0</v>
      </c>
      <c r="F11" s="68">
        <f t="shared" si="1"/>
        <v>0</v>
      </c>
      <c r="G11" s="38"/>
      <c r="H11" s="38"/>
      <c r="I11" s="38"/>
      <c r="J11" s="38"/>
      <c r="K11" s="38"/>
      <c r="L11" s="38"/>
    </row>
    <row r="12" spans="1:12">
      <c r="A12" s="16"/>
      <c r="B12" s="34"/>
      <c r="C12" s="34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25.5">
      <c r="A13" s="16" t="s">
        <v>19</v>
      </c>
      <c r="B13" s="34">
        <v>2001</v>
      </c>
      <c r="C13" s="34"/>
      <c r="D13" s="68">
        <f>G13+J13</f>
        <v>4326940.76</v>
      </c>
      <c r="E13" s="68">
        <f t="shared" ref="E13:F13" si="2">H13+K13</f>
        <v>4277825</v>
      </c>
      <c r="F13" s="68">
        <f t="shared" si="2"/>
        <v>4277825</v>
      </c>
      <c r="G13" s="38">
        <f>'3. поступ выплата 2018  '!D55</f>
        <v>4326940.76</v>
      </c>
      <c r="H13" s="38">
        <f>'3. поступ выплата 2019'!D55</f>
        <v>4277825</v>
      </c>
      <c r="I13" s="38">
        <f>'3. поступ выплата 2020'!D55</f>
        <v>4277825</v>
      </c>
      <c r="J13" s="38"/>
      <c r="K13" s="38"/>
      <c r="L13" s="38"/>
    </row>
    <row r="14" spans="1:12">
      <c r="A14" s="16"/>
      <c r="B14" s="34"/>
      <c r="C14" s="34"/>
      <c r="D14" s="28"/>
      <c r="E14" s="28"/>
      <c r="F14" s="28"/>
      <c r="G14" s="28"/>
      <c r="H14" s="28"/>
      <c r="I14" s="28"/>
      <c r="J14" s="28"/>
      <c r="K14" s="28"/>
      <c r="L14" s="28"/>
    </row>
    <row r="15" spans="1:12" ht="27" customHeight="1"/>
  </sheetData>
  <mergeCells count="10">
    <mergeCell ref="A1:L1"/>
    <mergeCell ref="A2:L2"/>
    <mergeCell ref="D5:F6"/>
    <mergeCell ref="G6:I6"/>
    <mergeCell ref="J6:L6"/>
    <mergeCell ref="A4:A7"/>
    <mergeCell ref="B4:B7"/>
    <mergeCell ref="C4:C7"/>
    <mergeCell ref="D4:L4"/>
    <mergeCell ref="G5:L5"/>
  </mergeCells>
  <phoneticPr fontId="15" type="noConversion"/>
  <pageMargins left="0.6" right="0.43" top="0.47" bottom="0.74803149606299213" header="0.31496062992125984" footer="0.31496062992125984"/>
  <pageSetup paperSize="9" scale="8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0"/>
  <sheetViews>
    <sheetView view="pageBreakPreview" zoomScale="80" zoomScaleSheetLayoutView="80" workbookViewId="0">
      <selection activeCell="I17" sqref="I17"/>
    </sheetView>
  </sheetViews>
  <sheetFormatPr defaultRowHeight="12.75"/>
  <cols>
    <col min="1" max="1" width="45" style="1" customWidth="1"/>
    <col min="2" max="2" width="12.140625" style="7" customWidth="1"/>
    <col min="3" max="3" width="32.28515625" style="7" customWidth="1"/>
    <col min="4" max="16384" width="9.140625" style="7"/>
  </cols>
  <sheetData>
    <row r="1" spans="1:3" ht="30.75" customHeight="1">
      <c r="A1" s="299" t="s">
        <v>377</v>
      </c>
      <c r="B1" s="299"/>
      <c r="C1" s="299"/>
    </row>
    <row r="2" spans="1:3">
      <c r="A2" s="313" t="s">
        <v>77</v>
      </c>
      <c r="B2" s="313"/>
      <c r="C2" s="313"/>
    </row>
    <row r="3" spans="1:3">
      <c r="A3" s="313" t="s">
        <v>108</v>
      </c>
      <c r="B3" s="313"/>
      <c r="C3" s="313"/>
    </row>
    <row r="4" spans="1:3">
      <c r="A4" s="13"/>
      <c r="B4" s="14"/>
      <c r="C4" s="14"/>
    </row>
    <row r="5" spans="1:3" ht="35.25" customHeight="1">
      <c r="A5" s="9" t="s">
        <v>0</v>
      </c>
      <c r="B5" s="8" t="s">
        <v>1</v>
      </c>
      <c r="C5" s="9" t="s">
        <v>20</v>
      </c>
    </row>
    <row r="6" spans="1:3">
      <c r="A6" s="30">
        <v>1</v>
      </c>
      <c r="B6" s="28">
        <v>2</v>
      </c>
      <c r="C6" s="28">
        <v>3</v>
      </c>
    </row>
    <row r="7" spans="1:3">
      <c r="A7" s="16" t="s">
        <v>11</v>
      </c>
      <c r="B7" s="34" t="s">
        <v>21</v>
      </c>
      <c r="C7" s="28"/>
    </row>
    <row r="8" spans="1:3">
      <c r="A8" s="16" t="s">
        <v>12</v>
      </c>
      <c r="B8" s="34" t="s">
        <v>23</v>
      </c>
      <c r="C8" s="28"/>
    </row>
    <row r="9" spans="1:3">
      <c r="A9" s="16" t="s">
        <v>22</v>
      </c>
      <c r="B9" s="34" t="s">
        <v>24</v>
      </c>
      <c r="C9" s="28"/>
    </row>
    <row r="10" spans="1:3">
      <c r="A10" s="16"/>
      <c r="B10" s="34"/>
      <c r="C10" s="28"/>
    </row>
    <row r="11" spans="1:3">
      <c r="A11" s="16" t="s">
        <v>25</v>
      </c>
      <c r="B11" s="34" t="s">
        <v>26</v>
      </c>
      <c r="C11" s="28"/>
    </row>
    <row r="12" spans="1:3">
      <c r="A12" s="16"/>
      <c r="B12" s="34"/>
      <c r="C12" s="28"/>
    </row>
    <row r="13" spans="1:3">
      <c r="A13" s="32"/>
      <c r="B13" s="35"/>
      <c r="C13" s="33"/>
    </row>
    <row r="14" spans="1:3">
      <c r="A14" s="32"/>
      <c r="B14" s="35"/>
      <c r="C14" s="33"/>
    </row>
    <row r="15" spans="1:3" ht="15" customHeight="1">
      <c r="A15" s="314" t="s">
        <v>378</v>
      </c>
      <c r="B15" s="314"/>
      <c r="C15" s="314"/>
    </row>
    <row r="16" spans="1:3">
      <c r="A16" s="32"/>
      <c r="B16" s="33"/>
      <c r="C16" s="33"/>
    </row>
    <row r="17" spans="1:3" ht="25.5" customHeight="1">
      <c r="A17" s="31" t="s">
        <v>0</v>
      </c>
      <c r="B17" s="29" t="s">
        <v>1</v>
      </c>
      <c r="C17" s="31" t="s">
        <v>76</v>
      </c>
    </row>
    <row r="18" spans="1:3">
      <c r="A18" s="30">
        <v>1</v>
      </c>
      <c r="B18" s="28">
        <v>2</v>
      </c>
      <c r="C18" s="28">
        <v>3</v>
      </c>
    </row>
    <row r="19" spans="1:3" ht="24.75" customHeight="1">
      <c r="A19" s="16" t="s">
        <v>27</v>
      </c>
      <c r="B19" s="34" t="s">
        <v>21</v>
      </c>
      <c r="C19" s="28"/>
    </row>
    <row r="20" spans="1:3" ht="89.25" customHeight="1">
      <c r="A20" s="16" t="s">
        <v>28</v>
      </c>
      <c r="B20" s="34" t="s">
        <v>23</v>
      </c>
      <c r="C20" s="28"/>
    </row>
  </sheetData>
  <mergeCells count="4">
    <mergeCell ref="A1:C1"/>
    <mergeCell ref="A2:C2"/>
    <mergeCell ref="A3:C3"/>
    <mergeCell ref="A15:C15"/>
  </mergeCells>
  <phoneticPr fontId="15" type="noConversion"/>
  <pageMargins left="0.7" right="0.3" top="0.75" bottom="0.75" header="0.3" footer="0.3"/>
  <pageSetup paperSize="9" scale="9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99"/>
  <sheetViews>
    <sheetView zoomScaleNormal="100" workbookViewId="0">
      <selection activeCell="F24" sqref="F24"/>
    </sheetView>
  </sheetViews>
  <sheetFormatPr defaultRowHeight="15"/>
  <cols>
    <col min="1" max="1" width="51" style="76" customWidth="1"/>
    <col min="2" max="2" width="10.85546875" customWidth="1"/>
    <col min="3" max="4" width="13.85546875" customWidth="1"/>
    <col min="5" max="5" width="19.5703125" customWidth="1"/>
    <col min="6" max="8" width="13.85546875" customWidth="1"/>
    <col min="9" max="9" width="14.42578125" customWidth="1"/>
  </cols>
  <sheetData>
    <row r="2" spans="1:9">
      <c r="A2" s="315" t="s">
        <v>379</v>
      </c>
      <c r="B2" s="315"/>
      <c r="C2" s="315"/>
      <c r="D2" s="315"/>
      <c r="E2" s="315"/>
      <c r="F2" s="315"/>
      <c r="G2" s="315"/>
      <c r="H2" s="315"/>
      <c r="I2" s="315"/>
    </row>
    <row r="3" spans="1:9">
      <c r="B3" t="s">
        <v>428</v>
      </c>
    </row>
    <row r="4" spans="1:9" ht="25.5" customHeight="1">
      <c r="A4" s="318" t="s">
        <v>0</v>
      </c>
      <c r="B4" s="318" t="s">
        <v>308</v>
      </c>
      <c r="C4" s="318" t="s">
        <v>2</v>
      </c>
      <c r="D4" s="318"/>
      <c r="E4" s="318"/>
      <c r="F4" s="318"/>
      <c r="G4" s="318"/>
      <c r="H4" s="318"/>
      <c r="I4" s="318"/>
    </row>
    <row r="5" spans="1:9">
      <c r="A5" s="318"/>
      <c r="B5" s="318"/>
      <c r="C5" s="318" t="s">
        <v>3</v>
      </c>
      <c r="D5" s="318" t="s">
        <v>4</v>
      </c>
      <c r="E5" s="318"/>
      <c r="F5" s="318"/>
      <c r="G5" s="318"/>
      <c r="H5" s="318"/>
      <c r="I5" s="318"/>
    </row>
    <row r="6" spans="1:9" ht="105.75" customHeight="1">
      <c r="A6" s="318"/>
      <c r="B6" s="318"/>
      <c r="C6" s="318"/>
      <c r="D6" s="318" t="s">
        <v>309</v>
      </c>
      <c r="E6" s="319" t="s">
        <v>310</v>
      </c>
      <c r="F6" s="318" t="s">
        <v>311</v>
      </c>
      <c r="G6" s="318" t="s">
        <v>312</v>
      </c>
      <c r="H6" s="318" t="s">
        <v>313</v>
      </c>
      <c r="I6" s="318"/>
    </row>
    <row r="7" spans="1:9">
      <c r="A7" s="318"/>
      <c r="B7" s="318"/>
      <c r="C7" s="318"/>
      <c r="D7" s="318"/>
      <c r="E7" s="319"/>
      <c r="F7" s="318"/>
      <c r="G7" s="318"/>
      <c r="H7" s="129" t="s">
        <v>3</v>
      </c>
      <c r="I7" s="129" t="s">
        <v>314</v>
      </c>
    </row>
    <row r="8" spans="1:9">
      <c r="A8" s="130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</row>
    <row r="9" spans="1:9" s="136" customFormat="1">
      <c r="A9" s="134" t="s">
        <v>315</v>
      </c>
      <c r="B9" s="135">
        <v>900</v>
      </c>
      <c r="C9" s="180">
        <f>D9+E9+F9+G9+H9</f>
        <v>9569088.8100000005</v>
      </c>
      <c r="D9" s="181">
        <f>D11+D18+D56+D62</f>
        <v>9308865.7599999998</v>
      </c>
      <c r="E9" s="181">
        <f>E11+E18+E56+E62+E55</f>
        <v>73350</v>
      </c>
      <c r="F9" s="181">
        <f>F11+F18+F56+F62</f>
        <v>0</v>
      </c>
      <c r="G9" s="181">
        <f>G11+G18+G56+G62</f>
        <v>0</v>
      </c>
      <c r="H9" s="181">
        <f>H11+H18+H56+H62</f>
        <v>186873.05</v>
      </c>
      <c r="I9" s="181">
        <f>I11+I18+I56+I62</f>
        <v>0</v>
      </c>
    </row>
    <row r="10" spans="1:9">
      <c r="A10" s="130" t="s">
        <v>4</v>
      </c>
      <c r="B10" s="133"/>
      <c r="C10" s="180">
        <f t="shared" ref="C10:C84" si="0">D10+E10+F10+G10+H10</f>
        <v>0</v>
      </c>
      <c r="D10" s="182"/>
      <c r="E10" s="182"/>
      <c r="F10" s="182"/>
      <c r="G10" s="182"/>
      <c r="H10" s="182"/>
      <c r="I10" s="182"/>
    </row>
    <row r="11" spans="1:9" s="139" customFormat="1">
      <c r="A11" s="137" t="s">
        <v>316</v>
      </c>
      <c r="B11" s="138">
        <v>210</v>
      </c>
      <c r="C11" s="180">
        <f t="shared" si="0"/>
        <v>5143700</v>
      </c>
      <c r="D11" s="182">
        <f>D13+D16+D17</f>
        <v>5143700</v>
      </c>
      <c r="E11" s="182">
        <f t="shared" ref="E11:I11" si="1">E13+E16+E17</f>
        <v>0</v>
      </c>
      <c r="F11" s="182"/>
      <c r="G11" s="182">
        <f t="shared" si="1"/>
        <v>0</v>
      </c>
      <c r="H11" s="182">
        <f t="shared" si="1"/>
        <v>0</v>
      </c>
      <c r="I11" s="182">
        <f t="shared" si="1"/>
        <v>0</v>
      </c>
    </row>
    <row r="12" spans="1:9" ht="18" customHeight="1">
      <c r="A12" s="130" t="s">
        <v>8</v>
      </c>
      <c r="B12" s="133"/>
      <c r="C12" s="180">
        <f t="shared" si="0"/>
        <v>0</v>
      </c>
      <c r="D12" s="182"/>
      <c r="E12" s="182"/>
      <c r="F12" s="182"/>
      <c r="G12" s="182"/>
      <c r="H12" s="182"/>
      <c r="I12" s="182"/>
    </row>
    <row r="13" spans="1:9" ht="17.25" customHeight="1">
      <c r="A13" s="130" t="s">
        <v>317</v>
      </c>
      <c r="B13" s="132">
        <v>211</v>
      </c>
      <c r="C13" s="180">
        <f t="shared" si="0"/>
        <v>3950600</v>
      </c>
      <c r="D13" s="182">
        <f>D14+D15</f>
        <v>3950600</v>
      </c>
      <c r="E13" s="182">
        <f t="shared" ref="E13:I13" si="2">E14+E15</f>
        <v>0</v>
      </c>
      <c r="F13" s="182"/>
      <c r="G13" s="182">
        <f t="shared" si="2"/>
        <v>0</v>
      </c>
      <c r="H13" s="182">
        <f t="shared" si="2"/>
        <v>0</v>
      </c>
      <c r="I13" s="182">
        <f t="shared" si="2"/>
        <v>0</v>
      </c>
    </row>
    <row r="14" spans="1:9" ht="17.25" customHeight="1">
      <c r="A14" s="130" t="s">
        <v>350</v>
      </c>
      <c r="B14" s="132" t="s">
        <v>318</v>
      </c>
      <c r="C14" s="180">
        <f t="shared" si="0"/>
        <v>3950600</v>
      </c>
      <c r="D14" s="182">
        <f>2947900+1002700</f>
        <v>3950600</v>
      </c>
      <c r="E14" s="182"/>
      <c r="F14" s="182"/>
      <c r="G14" s="182"/>
      <c r="H14" s="182"/>
      <c r="I14" s="182"/>
    </row>
    <row r="15" spans="1:9" ht="17.25" customHeight="1">
      <c r="A15" s="130" t="s">
        <v>351</v>
      </c>
      <c r="B15" s="132" t="s">
        <v>318</v>
      </c>
      <c r="C15" s="180">
        <f t="shared" si="0"/>
        <v>0</v>
      </c>
      <c r="D15" s="182"/>
      <c r="E15" s="182"/>
      <c r="F15" s="182"/>
      <c r="G15" s="182"/>
      <c r="H15" s="182"/>
      <c r="I15" s="182"/>
    </row>
    <row r="16" spans="1:9" ht="17.25" customHeight="1">
      <c r="A16" s="130" t="s">
        <v>349</v>
      </c>
      <c r="B16" s="132">
        <v>212</v>
      </c>
      <c r="C16" s="180">
        <f t="shared" si="0"/>
        <v>0</v>
      </c>
      <c r="D16" s="182"/>
      <c r="E16" s="182"/>
      <c r="F16" s="182"/>
      <c r="G16" s="182"/>
      <c r="H16" s="182"/>
      <c r="I16" s="182"/>
    </row>
    <row r="17" spans="1:9" ht="17.25" customHeight="1">
      <c r="A17" s="130" t="s">
        <v>352</v>
      </c>
      <c r="B17" s="132">
        <v>213</v>
      </c>
      <c r="C17" s="180">
        <f t="shared" si="0"/>
        <v>1193100</v>
      </c>
      <c r="D17" s="182">
        <f>890300+302800</f>
        <v>1193100</v>
      </c>
      <c r="E17" s="182"/>
      <c r="F17" s="182"/>
      <c r="G17" s="182"/>
      <c r="H17" s="182"/>
      <c r="I17" s="182"/>
    </row>
    <row r="18" spans="1:9" s="139" customFormat="1" ht="17.25" customHeight="1">
      <c r="A18" s="137" t="s">
        <v>319</v>
      </c>
      <c r="B18" s="138">
        <v>220</v>
      </c>
      <c r="C18" s="180">
        <f t="shared" si="0"/>
        <v>3989340.76</v>
      </c>
      <c r="D18" s="183">
        <f>D20+D21+D22+D30+D31+D45+D56</f>
        <v>3973565.76</v>
      </c>
      <c r="E18" s="183">
        <f>E20+E21+E22+E30+E31+E45</f>
        <v>0</v>
      </c>
      <c r="F18" s="183">
        <f>F20+F21+F22+F30+F31+F45+F56</f>
        <v>0</v>
      </c>
      <c r="G18" s="183">
        <f>G20+G21+G22+G30+G31+G45+G56</f>
        <v>0</v>
      </c>
      <c r="H18" s="183">
        <f>H20+H21+H22+H30+H31+H45</f>
        <v>15775</v>
      </c>
      <c r="I18" s="183">
        <f>I20+I21+I22+I30+I31+I45+I56</f>
        <v>0</v>
      </c>
    </row>
    <row r="19" spans="1:9" ht="17.25" customHeight="1">
      <c r="A19" s="130" t="s">
        <v>8</v>
      </c>
      <c r="B19" s="140"/>
      <c r="C19" s="180">
        <f t="shared" si="0"/>
        <v>0</v>
      </c>
      <c r="D19" s="182"/>
      <c r="E19" s="182"/>
      <c r="F19" s="182"/>
      <c r="G19" s="182"/>
      <c r="H19" s="182"/>
      <c r="I19" s="182"/>
    </row>
    <row r="20" spans="1:9" ht="17.25" customHeight="1">
      <c r="A20" s="130" t="s">
        <v>420</v>
      </c>
      <c r="B20" s="132">
        <v>221</v>
      </c>
      <c r="C20" s="180">
        <f t="shared" si="0"/>
        <v>126000</v>
      </c>
      <c r="D20" s="181">
        <v>126000</v>
      </c>
      <c r="E20" s="182"/>
      <c r="F20" s="182"/>
      <c r="G20" s="182"/>
      <c r="H20" s="182"/>
      <c r="I20" s="182"/>
    </row>
    <row r="21" spans="1:9" ht="17.25" customHeight="1">
      <c r="A21" s="130" t="s">
        <v>320</v>
      </c>
      <c r="B21" s="132">
        <v>222</v>
      </c>
      <c r="C21" s="180">
        <f t="shared" si="0"/>
        <v>0</v>
      </c>
      <c r="D21" s="181">
        <v>0</v>
      </c>
      <c r="E21" s="182"/>
      <c r="F21" s="182"/>
      <c r="G21" s="182"/>
      <c r="H21" s="182"/>
      <c r="I21" s="182"/>
    </row>
    <row r="22" spans="1:9" ht="17.25" customHeight="1">
      <c r="A22" s="130" t="s">
        <v>321</v>
      </c>
      <c r="B22" s="132">
        <v>223</v>
      </c>
      <c r="C22" s="180">
        <f t="shared" si="0"/>
        <v>3627565.76</v>
      </c>
      <c r="D22" s="181">
        <f>SUM(D23:D29)</f>
        <v>3627565.76</v>
      </c>
      <c r="E22" s="182">
        <f t="shared" ref="E22:I22" si="3">SUM(E23:E29)</f>
        <v>0</v>
      </c>
      <c r="F22" s="182">
        <f t="shared" si="3"/>
        <v>0</v>
      </c>
      <c r="G22" s="182">
        <f t="shared" si="3"/>
        <v>0</v>
      </c>
      <c r="H22" s="182">
        <f t="shared" si="3"/>
        <v>0</v>
      </c>
      <c r="I22" s="182">
        <f t="shared" si="3"/>
        <v>0</v>
      </c>
    </row>
    <row r="23" spans="1:9">
      <c r="A23" s="130" t="s">
        <v>354</v>
      </c>
      <c r="B23" s="132" t="s">
        <v>318</v>
      </c>
      <c r="C23" s="180">
        <f t="shared" si="0"/>
        <v>3600775</v>
      </c>
      <c r="D23" s="182">
        <v>3600775</v>
      </c>
      <c r="E23" s="182"/>
      <c r="F23" s="182"/>
      <c r="G23" s="182"/>
      <c r="H23" s="182"/>
      <c r="I23" s="182"/>
    </row>
    <row r="24" spans="1:9">
      <c r="A24" s="130" t="s">
        <v>355</v>
      </c>
      <c r="B24" s="132" t="s">
        <v>353</v>
      </c>
      <c r="C24" s="180">
        <f t="shared" si="0"/>
        <v>0</v>
      </c>
      <c r="D24" s="182"/>
      <c r="E24" s="182"/>
      <c r="F24" s="182"/>
      <c r="G24" s="182"/>
      <c r="H24" s="182"/>
      <c r="I24" s="182"/>
    </row>
    <row r="25" spans="1:9">
      <c r="A25" s="130" t="s">
        <v>356</v>
      </c>
      <c r="B25" s="132" t="s">
        <v>353</v>
      </c>
      <c r="C25" s="180">
        <f t="shared" si="0"/>
        <v>0</v>
      </c>
      <c r="D25" s="182"/>
      <c r="E25" s="182"/>
      <c r="F25" s="182"/>
      <c r="G25" s="182"/>
      <c r="H25" s="182"/>
      <c r="I25" s="182"/>
    </row>
    <row r="26" spans="1:9" ht="15.75" customHeight="1">
      <c r="A26" s="130" t="s">
        <v>322</v>
      </c>
      <c r="B26" s="132" t="s">
        <v>318</v>
      </c>
      <c r="C26" s="180">
        <f t="shared" si="0"/>
        <v>26790.760000000002</v>
      </c>
      <c r="D26" s="182">
        <f>19450+7340.76</f>
        <v>26790.760000000002</v>
      </c>
      <c r="E26" s="182"/>
      <c r="F26" s="182"/>
      <c r="G26" s="182"/>
      <c r="H26" s="182"/>
      <c r="I26" s="182"/>
    </row>
    <row r="27" spans="1:9" ht="15.75" customHeight="1">
      <c r="A27" s="130" t="s">
        <v>357</v>
      </c>
      <c r="B27" s="132" t="s">
        <v>318</v>
      </c>
      <c r="C27" s="180">
        <f t="shared" si="0"/>
        <v>0</v>
      </c>
      <c r="D27" s="182"/>
      <c r="E27" s="182"/>
      <c r="F27" s="182"/>
      <c r="G27" s="182"/>
      <c r="H27" s="182"/>
      <c r="I27" s="182"/>
    </row>
    <row r="28" spans="1:9" ht="15.75" customHeight="1">
      <c r="A28" s="130" t="s">
        <v>358</v>
      </c>
      <c r="B28" s="132" t="s">
        <v>353</v>
      </c>
      <c r="C28" s="180">
        <f t="shared" si="0"/>
        <v>0</v>
      </c>
      <c r="D28" s="182"/>
      <c r="E28" s="182"/>
      <c r="F28" s="182"/>
      <c r="G28" s="182"/>
      <c r="H28" s="182"/>
      <c r="I28" s="182"/>
    </row>
    <row r="29" spans="1:9" ht="15.75" customHeight="1">
      <c r="A29" s="130" t="s">
        <v>359</v>
      </c>
      <c r="B29" s="132" t="s">
        <v>353</v>
      </c>
      <c r="C29" s="180">
        <f t="shared" si="0"/>
        <v>0</v>
      </c>
      <c r="D29" s="182"/>
      <c r="E29" s="182"/>
      <c r="F29" s="182"/>
      <c r="G29" s="182"/>
      <c r="H29" s="182"/>
      <c r="I29" s="182"/>
    </row>
    <row r="30" spans="1:9" ht="15.75" customHeight="1">
      <c r="A30" s="130" t="s">
        <v>323</v>
      </c>
      <c r="B30" s="132">
        <v>224</v>
      </c>
      <c r="C30" s="180">
        <f t="shared" si="0"/>
        <v>0</v>
      </c>
      <c r="D30" s="182"/>
      <c r="E30" s="182"/>
      <c r="F30" s="182"/>
      <c r="G30" s="182"/>
      <c r="H30" s="182"/>
      <c r="I30" s="182"/>
    </row>
    <row r="31" spans="1:9" ht="15.75" customHeight="1">
      <c r="A31" s="130" t="s">
        <v>324</v>
      </c>
      <c r="B31" s="132">
        <v>225</v>
      </c>
      <c r="C31" s="180">
        <f t="shared" si="0"/>
        <v>61350</v>
      </c>
      <c r="D31" s="181">
        <f>SUM(D36:D44)</f>
        <v>61350</v>
      </c>
      <c r="E31" s="182"/>
      <c r="F31" s="182"/>
      <c r="G31" s="182"/>
      <c r="H31" s="182"/>
      <c r="I31" s="182"/>
    </row>
    <row r="32" spans="1:9">
      <c r="A32" s="130" t="s">
        <v>8</v>
      </c>
      <c r="B32" s="140"/>
      <c r="C32" s="180">
        <f t="shared" si="0"/>
        <v>0</v>
      </c>
      <c r="D32" s="182"/>
      <c r="E32" s="182"/>
      <c r="F32" s="182"/>
      <c r="G32" s="182"/>
      <c r="H32" s="182"/>
      <c r="I32" s="182"/>
    </row>
    <row r="33" spans="1:9" ht="15" customHeight="1">
      <c r="A33" s="130" t="s">
        <v>325</v>
      </c>
      <c r="B33" s="141" t="s">
        <v>353</v>
      </c>
      <c r="C33" s="180">
        <f t="shared" si="0"/>
        <v>0</v>
      </c>
      <c r="D33" s="182"/>
      <c r="E33" s="182"/>
      <c r="F33" s="182"/>
      <c r="G33" s="182"/>
      <c r="H33" s="182"/>
      <c r="I33" s="182"/>
    </row>
    <row r="34" spans="1:9" ht="15" customHeight="1">
      <c r="A34" s="130" t="s">
        <v>326</v>
      </c>
      <c r="B34" s="132" t="s">
        <v>318</v>
      </c>
      <c r="C34" s="180">
        <f t="shared" si="0"/>
        <v>0</v>
      </c>
      <c r="D34" s="182"/>
      <c r="E34" s="182"/>
      <c r="F34" s="182"/>
      <c r="G34" s="182"/>
      <c r="H34" s="182"/>
      <c r="I34" s="182"/>
    </row>
    <row r="35" spans="1:9" ht="15" customHeight="1">
      <c r="A35" s="130" t="s">
        <v>327</v>
      </c>
      <c r="B35" s="132" t="s">
        <v>318</v>
      </c>
      <c r="C35" s="180">
        <f t="shared" si="0"/>
        <v>0</v>
      </c>
      <c r="D35" s="182"/>
      <c r="E35" s="182"/>
      <c r="F35" s="182"/>
      <c r="G35" s="182"/>
      <c r="H35" s="182"/>
      <c r="I35" s="182"/>
    </row>
    <row r="36" spans="1:9" ht="15" customHeight="1">
      <c r="A36" s="130" t="s">
        <v>408</v>
      </c>
      <c r="B36" s="132" t="s">
        <v>318</v>
      </c>
      <c r="C36" s="180">
        <f t="shared" si="0"/>
        <v>12750</v>
      </c>
      <c r="D36" s="182">
        <v>12750</v>
      </c>
      <c r="E36" s="182"/>
      <c r="F36" s="182"/>
      <c r="G36" s="182"/>
      <c r="H36" s="182"/>
      <c r="I36" s="182"/>
    </row>
    <row r="37" spans="1:9" ht="15" customHeight="1">
      <c r="A37" s="130" t="s">
        <v>409</v>
      </c>
      <c r="B37" s="132" t="s">
        <v>318</v>
      </c>
      <c r="C37" s="180">
        <f t="shared" si="0"/>
        <v>30600</v>
      </c>
      <c r="D37" s="182">
        <v>30600</v>
      </c>
      <c r="E37" s="182"/>
      <c r="F37" s="182"/>
      <c r="G37" s="182"/>
      <c r="H37" s="182"/>
      <c r="I37" s="182"/>
    </row>
    <row r="38" spans="1:9" ht="15" customHeight="1">
      <c r="A38" s="130" t="s">
        <v>410</v>
      </c>
      <c r="B38" s="132"/>
      <c r="C38" s="180">
        <f t="shared" si="0"/>
        <v>2000</v>
      </c>
      <c r="D38" s="182">
        <v>2000</v>
      </c>
      <c r="E38" s="182"/>
      <c r="F38" s="182"/>
      <c r="G38" s="182"/>
      <c r="H38" s="182"/>
      <c r="I38" s="182"/>
    </row>
    <row r="39" spans="1:9" ht="15" customHeight="1">
      <c r="A39" s="130" t="s">
        <v>328</v>
      </c>
      <c r="B39" s="132" t="s">
        <v>318</v>
      </c>
      <c r="C39" s="180">
        <f t="shared" si="0"/>
        <v>0</v>
      </c>
      <c r="D39" s="182"/>
      <c r="E39" s="182"/>
      <c r="F39" s="182"/>
      <c r="G39" s="182"/>
      <c r="H39" s="182"/>
      <c r="I39" s="182"/>
    </row>
    <row r="40" spans="1:9" ht="15" customHeight="1">
      <c r="A40" s="130" t="s">
        <v>406</v>
      </c>
      <c r="B40" s="132" t="s">
        <v>318</v>
      </c>
      <c r="C40" s="180">
        <f t="shared" si="0"/>
        <v>10000</v>
      </c>
      <c r="D40" s="182">
        <v>10000</v>
      </c>
      <c r="E40" s="182"/>
      <c r="F40" s="182"/>
      <c r="G40" s="182"/>
      <c r="H40" s="182"/>
      <c r="I40" s="182"/>
    </row>
    <row r="41" spans="1:9" ht="15" customHeight="1">
      <c r="A41" s="130" t="s">
        <v>414</v>
      </c>
      <c r="B41" s="132" t="s">
        <v>318</v>
      </c>
      <c r="C41" s="180">
        <f>D41+E41+F41+G41+H41</f>
        <v>6000</v>
      </c>
      <c r="D41" s="182">
        <v>6000</v>
      </c>
      <c r="E41" s="182"/>
      <c r="F41" s="182"/>
      <c r="G41" s="182"/>
      <c r="H41" s="182"/>
      <c r="I41" s="182"/>
    </row>
    <row r="42" spans="1:9" ht="15" customHeight="1">
      <c r="A42" s="130" t="s">
        <v>415</v>
      </c>
      <c r="B42" s="132" t="s">
        <v>318</v>
      </c>
      <c r="C42" s="180">
        <f>D42+E42+F42+G42+H42</f>
        <v>0</v>
      </c>
      <c r="D42" s="182">
        <v>0</v>
      </c>
      <c r="E42" s="182"/>
      <c r="F42" s="182"/>
      <c r="G42" s="182"/>
      <c r="H42" s="182"/>
      <c r="I42" s="182"/>
    </row>
    <row r="43" spans="1:9" ht="15" customHeight="1">
      <c r="A43" s="130" t="s">
        <v>416</v>
      </c>
      <c r="B43" s="132" t="s">
        <v>318</v>
      </c>
      <c r="C43" s="180">
        <f>D43+E43+F43+G43+H43</f>
        <v>0</v>
      </c>
      <c r="D43" s="182">
        <v>0</v>
      </c>
      <c r="E43" s="182"/>
      <c r="F43" s="182"/>
      <c r="G43" s="182"/>
      <c r="H43" s="182"/>
      <c r="I43" s="182"/>
    </row>
    <row r="44" spans="1:9" ht="15" customHeight="1">
      <c r="A44" s="130" t="s">
        <v>417</v>
      </c>
      <c r="B44" s="132" t="s">
        <v>318</v>
      </c>
      <c r="C44" s="180">
        <f>D44+E44+F44+G44+H44</f>
        <v>0</v>
      </c>
      <c r="D44" s="182">
        <v>0</v>
      </c>
      <c r="E44" s="182"/>
      <c r="F44" s="182"/>
      <c r="G44" s="182"/>
      <c r="H44" s="182"/>
      <c r="I44" s="182"/>
    </row>
    <row r="45" spans="1:9" ht="15" customHeight="1">
      <c r="A45" s="130" t="s">
        <v>329</v>
      </c>
      <c r="B45" s="132">
        <v>226</v>
      </c>
      <c r="C45" s="180">
        <f t="shared" si="0"/>
        <v>174425</v>
      </c>
      <c r="D45" s="181">
        <f>SUM(D49:D54)</f>
        <v>158650</v>
      </c>
      <c r="E45" s="182"/>
      <c r="F45" s="182"/>
      <c r="G45" s="182"/>
      <c r="H45" s="181">
        <f>H49</f>
        <v>15775</v>
      </c>
      <c r="I45" s="182"/>
    </row>
    <row r="46" spans="1:9" ht="15" customHeight="1">
      <c r="A46" s="130" t="s">
        <v>8</v>
      </c>
      <c r="B46" s="140"/>
      <c r="C46" s="180">
        <f t="shared" si="0"/>
        <v>0</v>
      </c>
      <c r="D46" s="182"/>
      <c r="E46" s="182"/>
      <c r="F46" s="182"/>
      <c r="G46" s="182"/>
      <c r="H46" s="182"/>
      <c r="I46" s="182"/>
    </row>
    <row r="47" spans="1:9" ht="15" customHeight="1">
      <c r="A47" s="130" t="s">
        <v>330</v>
      </c>
      <c r="B47" s="141" t="s">
        <v>353</v>
      </c>
      <c r="C47" s="180">
        <f t="shared" si="0"/>
        <v>0</v>
      </c>
      <c r="D47" s="182"/>
      <c r="E47" s="182"/>
      <c r="F47" s="182"/>
      <c r="G47" s="182"/>
      <c r="H47" s="182"/>
      <c r="I47" s="182"/>
    </row>
    <row r="48" spans="1:9" ht="15" customHeight="1">
      <c r="A48" s="130" t="s">
        <v>331</v>
      </c>
      <c r="B48" s="132" t="s">
        <v>318</v>
      </c>
      <c r="C48" s="180">
        <f t="shared" si="0"/>
        <v>0</v>
      </c>
      <c r="D48" s="182"/>
      <c r="E48" s="182"/>
      <c r="F48" s="182"/>
      <c r="G48" s="182"/>
      <c r="H48" s="182"/>
      <c r="I48" s="182"/>
    </row>
    <row r="49" spans="1:9" ht="15" customHeight="1">
      <c r="A49" s="130" t="s">
        <v>332</v>
      </c>
      <c r="B49" s="132" t="s">
        <v>318</v>
      </c>
      <c r="C49" s="180">
        <f t="shared" si="0"/>
        <v>15775</v>
      </c>
      <c r="D49" s="182">
        <v>0</v>
      </c>
      <c r="E49" s="182"/>
      <c r="F49" s="182"/>
      <c r="G49" s="182"/>
      <c r="H49" s="182">
        <v>15775</v>
      </c>
      <c r="I49" s="182"/>
    </row>
    <row r="50" spans="1:9" ht="15" customHeight="1">
      <c r="A50" s="130" t="s">
        <v>411</v>
      </c>
      <c r="B50" s="132" t="s">
        <v>318</v>
      </c>
      <c r="C50" s="180">
        <f t="shared" si="0"/>
        <v>6000</v>
      </c>
      <c r="D50" s="182">
        <v>6000</v>
      </c>
      <c r="E50" s="182"/>
      <c r="F50" s="182"/>
      <c r="G50" s="182"/>
      <c r="H50" s="182"/>
      <c r="I50" s="182"/>
    </row>
    <row r="51" spans="1:9" ht="15" customHeight="1">
      <c r="A51" s="130" t="s">
        <v>412</v>
      </c>
      <c r="B51" s="132" t="s">
        <v>318</v>
      </c>
      <c r="C51" s="180">
        <f t="shared" si="0"/>
        <v>10000</v>
      </c>
      <c r="D51" s="182">
        <v>10000</v>
      </c>
      <c r="E51" s="182"/>
      <c r="F51" s="182"/>
      <c r="G51" s="182"/>
      <c r="H51" s="182"/>
      <c r="I51" s="182"/>
    </row>
    <row r="52" spans="1:9" ht="15" customHeight="1">
      <c r="A52" s="130" t="s">
        <v>413</v>
      </c>
      <c r="B52" s="132" t="s">
        <v>318</v>
      </c>
      <c r="C52" s="180">
        <f t="shared" si="0"/>
        <v>60000</v>
      </c>
      <c r="D52" s="182">
        <v>60000</v>
      </c>
      <c r="E52" s="182"/>
      <c r="F52" s="182"/>
      <c r="G52" s="182"/>
      <c r="H52" s="182"/>
      <c r="I52" s="182"/>
    </row>
    <row r="53" spans="1:9" ht="15" customHeight="1">
      <c r="A53" s="130" t="s">
        <v>482</v>
      </c>
      <c r="B53" s="132" t="s">
        <v>318</v>
      </c>
      <c r="C53" s="180">
        <f t="shared" si="0"/>
        <v>67650</v>
      </c>
      <c r="D53" s="182">
        <v>67650</v>
      </c>
      <c r="E53" s="182"/>
      <c r="F53" s="182"/>
      <c r="G53" s="182"/>
      <c r="H53" s="182"/>
      <c r="I53" s="182"/>
    </row>
    <row r="54" spans="1:9" ht="15" customHeight="1">
      <c r="A54" s="130" t="s">
        <v>483</v>
      </c>
      <c r="B54" s="132" t="s">
        <v>318</v>
      </c>
      <c r="C54" s="180">
        <f t="shared" ref="C54" si="4">D54+E54+F54+G54+H54</f>
        <v>15000</v>
      </c>
      <c r="D54" s="182">
        <v>15000</v>
      </c>
      <c r="E54" s="182"/>
      <c r="F54" s="182"/>
      <c r="G54" s="182"/>
      <c r="H54" s="182"/>
      <c r="I54" s="182"/>
    </row>
    <row r="55" spans="1:9" ht="15" customHeight="1">
      <c r="A55" s="130" t="s">
        <v>421</v>
      </c>
      <c r="B55" s="132">
        <v>262</v>
      </c>
      <c r="C55" s="180">
        <f t="shared" si="0"/>
        <v>46700</v>
      </c>
      <c r="D55" s="182"/>
      <c r="E55" s="182">
        <v>46700</v>
      </c>
      <c r="F55" s="182"/>
      <c r="G55" s="182"/>
      <c r="H55" s="182"/>
      <c r="I55" s="182"/>
    </row>
    <row r="56" spans="1:9" s="139" customFormat="1" ht="15" customHeight="1">
      <c r="A56" s="137" t="s">
        <v>333</v>
      </c>
      <c r="B56" s="138">
        <v>290</v>
      </c>
      <c r="C56" s="184">
        <f>D56+E56+F56+G56+H56</f>
        <v>51748.05</v>
      </c>
      <c r="D56" s="183">
        <f>D58+D59+D60</f>
        <v>0</v>
      </c>
      <c r="E56" s="183">
        <f t="shared" ref="E56:I56" si="5">E58+E59+E60</f>
        <v>26650</v>
      </c>
      <c r="F56" s="183">
        <f t="shared" si="5"/>
        <v>0</v>
      </c>
      <c r="G56" s="183">
        <f t="shared" si="5"/>
        <v>0</v>
      </c>
      <c r="H56" s="183">
        <f>H58+H59+H60+H61</f>
        <v>25098.05</v>
      </c>
      <c r="I56" s="183">
        <f t="shared" si="5"/>
        <v>0</v>
      </c>
    </row>
    <row r="57" spans="1:9" ht="26.25" customHeight="1">
      <c r="A57" s="130" t="s">
        <v>8</v>
      </c>
      <c r="B57" s="133"/>
      <c r="C57" s="180">
        <f t="shared" si="0"/>
        <v>0</v>
      </c>
      <c r="D57" s="182"/>
      <c r="E57" s="182"/>
      <c r="F57" s="182"/>
      <c r="G57" s="182"/>
      <c r="H57" s="182"/>
      <c r="I57" s="182"/>
    </row>
    <row r="58" spans="1:9" ht="17.25" customHeight="1">
      <c r="A58" s="130" t="s">
        <v>334</v>
      </c>
      <c r="B58" s="141" t="s">
        <v>353</v>
      </c>
      <c r="C58" s="180">
        <f t="shared" si="0"/>
        <v>0</v>
      </c>
      <c r="D58" s="182"/>
      <c r="E58" s="182"/>
      <c r="F58" s="182"/>
      <c r="G58" s="182"/>
      <c r="H58" s="182"/>
      <c r="I58" s="182"/>
    </row>
    <row r="59" spans="1:9" ht="17.25" customHeight="1">
      <c r="A59" s="130" t="s">
        <v>335</v>
      </c>
      <c r="B59" s="132" t="s">
        <v>318</v>
      </c>
      <c r="C59" s="180">
        <f t="shared" si="0"/>
        <v>26650</v>
      </c>
      <c r="D59" s="182"/>
      <c r="E59" s="182">
        <v>26650</v>
      </c>
      <c r="F59" s="182"/>
      <c r="G59" s="182"/>
      <c r="H59" s="182">
        <v>0</v>
      </c>
      <c r="I59" s="182"/>
    </row>
    <row r="60" spans="1:9" ht="17.25" customHeight="1">
      <c r="A60" s="130" t="s">
        <v>407</v>
      </c>
      <c r="B60" s="132" t="s">
        <v>318</v>
      </c>
      <c r="C60" s="180">
        <f t="shared" si="0"/>
        <v>10000</v>
      </c>
      <c r="D60" s="182"/>
      <c r="E60" s="182"/>
      <c r="F60" s="182"/>
      <c r="G60" s="182"/>
      <c r="H60" s="182">
        <v>10000</v>
      </c>
      <c r="I60" s="182"/>
    </row>
    <row r="61" spans="1:9" ht="17.25" customHeight="1">
      <c r="A61" s="130" t="s">
        <v>484</v>
      </c>
      <c r="B61" s="132" t="s">
        <v>318</v>
      </c>
      <c r="C61" s="180">
        <f t="shared" ref="C61" si="6">D61+E61+F61+G61+H61</f>
        <v>15098.05</v>
      </c>
      <c r="D61" s="182"/>
      <c r="E61" s="182"/>
      <c r="F61" s="182"/>
      <c r="G61" s="182"/>
      <c r="H61" s="182">
        <v>15098.05</v>
      </c>
      <c r="I61" s="182"/>
    </row>
    <row r="62" spans="1:9" s="139" customFormat="1" ht="26.25" customHeight="1">
      <c r="A62" s="137" t="s">
        <v>336</v>
      </c>
      <c r="B62" s="138">
        <v>300</v>
      </c>
      <c r="C62" s="180">
        <f t="shared" si="0"/>
        <v>337600</v>
      </c>
      <c r="D62" s="183">
        <f>D64+D72+D75+D76</f>
        <v>191600</v>
      </c>
      <c r="E62" s="183">
        <f t="shared" ref="E62:I62" si="7">E64+E72+E75+E76</f>
        <v>0</v>
      </c>
      <c r="F62" s="183">
        <f t="shared" si="7"/>
        <v>0</v>
      </c>
      <c r="G62" s="183">
        <f t="shared" si="7"/>
        <v>0</v>
      </c>
      <c r="H62" s="183">
        <f t="shared" si="7"/>
        <v>146000</v>
      </c>
      <c r="I62" s="183">
        <f t="shared" si="7"/>
        <v>0</v>
      </c>
    </row>
    <row r="63" spans="1:9" ht="26.25" customHeight="1">
      <c r="A63" s="130" t="s">
        <v>4</v>
      </c>
      <c r="B63" s="133"/>
      <c r="C63" s="180">
        <f t="shared" si="0"/>
        <v>0</v>
      </c>
      <c r="D63" s="182"/>
      <c r="E63" s="182"/>
      <c r="F63" s="182"/>
      <c r="G63" s="182"/>
      <c r="H63" s="182"/>
      <c r="I63" s="182"/>
    </row>
    <row r="64" spans="1:9" ht="26.25" customHeight="1">
      <c r="A64" s="130" t="s">
        <v>337</v>
      </c>
      <c r="B64" s="141">
        <v>310</v>
      </c>
      <c r="C64" s="180">
        <f t="shared" si="0"/>
        <v>46200</v>
      </c>
      <c r="D64" s="182">
        <f>D66+D67+D68+D69+D70+D71</f>
        <v>20200</v>
      </c>
      <c r="E64" s="182">
        <f t="shared" ref="E64:H64" si="8">E66+E67+E68+E69+E70+E71</f>
        <v>0</v>
      </c>
      <c r="F64" s="182">
        <f t="shared" si="8"/>
        <v>0</v>
      </c>
      <c r="G64" s="182">
        <f t="shared" si="8"/>
        <v>0</v>
      </c>
      <c r="H64" s="182">
        <f t="shared" si="8"/>
        <v>26000</v>
      </c>
      <c r="I64" s="182">
        <f t="shared" ref="I64" si="9">I66+I67+I68+I69</f>
        <v>0</v>
      </c>
    </row>
    <row r="65" spans="1:9" ht="20.25" customHeight="1">
      <c r="A65" s="130" t="s">
        <v>8</v>
      </c>
      <c r="B65" s="140"/>
      <c r="C65" s="180">
        <f t="shared" si="0"/>
        <v>0</v>
      </c>
      <c r="D65" s="182"/>
      <c r="E65" s="182"/>
      <c r="F65" s="182"/>
      <c r="G65" s="182"/>
      <c r="H65" s="182"/>
      <c r="I65" s="182"/>
    </row>
    <row r="66" spans="1:9" ht="20.25" customHeight="1">
      <c r="A66" s="130" t="s">
        <v>338</v>
      </c>
      <c r="B66" s="141" t="s">
        <v>353</v>
      </c>
      <c r="C66" s="180">
        <f t="shared" si="0"/>
        <v>0</v>
      </c>
      <c r="D66" s="182"/>
      <c r="E66" s="182"/>
      <c r="F66" s="182"/>
      <c r="G66" s="182"/>
      <c r="H66" s="182"/>
      <c r="I66" s="182"/>
    </row>
    <row r="67" spans="1:9" ht="20.25" customHeight="1">
      <c r="A67" s="130" t="s">
        <v>339</v>
      </c>
      <c r="B67" s="132" t="s">
        <v>318</v>
      </c>
      <c r="C67" s="180">
        <f t="shared" si="0"/>
        <v>0</v>
      </c>
      <c r="D67" s="182"/>
      <c r="E67" s="182"/>
      <c r="F67" s="182"/>
      <c r="G67" s="182"/>
      <c r="H67" s="182"/>
      <c r="I67" s="182"/>
    </row>
    <row r="68" spans="1:9" ht="20.25" customHeight="1">
      <c r="A68" s="130" t="s">
        <v>340</v>
      </c>
      <c r="B68" s="132" t="s">
        <v>318</v>
      </c>
      <c r="C68" s="180">
        <f t="shared" si="0"/>
        <v>0</v>
      </c>
      <c r="D68" s="182"/>
      <c r="E68" s="182"/>
      <c r="F68" s="182"/>
      <c r="G68" s="182"/>
      <c r="H68" s="182"/>
      <c r="I68" s="182"/>
    </row>
    <row r="69" spans="1:9" ht="34.5" customHeight="1">
      <c r="A69" s="130" t="s">
        <v>341</v>
      </c>
      <c r="B69" s="132" t="s">
        <v>318</v>
      </c>
      <c r="C69" s="180">
        <f t="shared" si="0"/>
        <v>0</v>
      </c>
      <c r="D69" s="182"/>
      <c r="E69" s="182"/>
      <c r="F69" s="182"/>
      <c r="G69" s="182"/>
      <c r="H69" s="182"/>
      <c r="I69" s="182"/>
    </row>
    <row r="70" spans="1:9" ht="34.5" customHeight="1">
      <c r="A70" s="130" t="s">
        <v>418</v>
      </c>
      <c r="B70" s="132" t="s">
        <v>318</v>
      </c>
      <c r="C70" s="180">
        <f t="shared" si="0"/>
        <v>6000</v>
      </c>
      <c r="D70" s="182">
        <v>6000</v>
      </c>
      <c r="E70" s="182"/>
      <c r="F70" s="182"/>
      <c r="G70" s="182"/>
      <c r="H70" s="182"/>
      <c r="I70" s="182"/>
    </row>
    <row r="71" spans="1:9" ht="34.5" customHeight="1">
      <c r="A71" s="130" t="s">
        <v>419</v>
      </c>
      <c r="B71" s="132" t="s">
        <v>318</v>
      </c>
      <c r="C71" s="180">
        <f t="shared" si="0"/>
        <v>40200</v>
      </c>
      <c r="D71" s="182">
        <v>14200</v>
      </c>
      <c r="E71" s="182"/>
      <c r="F71" s="182"/>
      <c r="G71" s="182"/>
      <c r="H71" s="182">
        <v>26000</v>
      </c>
      <c r="I71" s="182"/>
    </row>
    <row r="72" spans="1:9" ht="30" customHeight="1">
      <c r="A72" s="130" t="s">
        <v>342</v>
      </c>
      <c r="B72" s="132">
        <v>320</v>
      </c>
      <c r="C72" s="180">
        <f t="shared" si="0"/>
        <v>0</v>
      </c>
      <c r="D72" s="182"/>
      <c r="E72" s="182"/>
      <c r="F72" s="182"/>
      <c r="G72" s="182"/>
      <c r="H72" s="182"/>
      <c r="I72" s="182"/>
    </row>
    <row r="73" spans="1:9" ht="20.25" customHeight="1">
      <c r="A73" s="130" t="s">
        <v>8</v>
      </c>
      <c r="B73" s="142"/>
      <c r="C73" s="180">
        <f t="shared" si="0"/>
        <v>0</v>
      </c>
      <c r="D73" s="182"/>
      <c r="E73" s="182"/>
      <c r="F73" s="182"/>
      <c r="G73" s="182"/>
      <c r="H73" s="182"/>
      <c r="I73" s="182"/>
    </row>
    <row r="74" spans="1:9" ht="28.5" customHeight="1">
      <c r="A74" s="130" t="s">
        <v>343</v>
      </c>
      <c r="B74" s="133"/>
      <c r="C74" s="180">
        <f t="shared" si="0"/>
        <v>0</v>
      </c>
      <c r="D74" s="182"/>
      <c r="E74" s="182"/>
      <c r="F74" s="182"/>
      <c r="G74" s="182"/>
      <c r="H74" s="182"/>
      <c r="I74" s="182"/>
    </row>
    <row r="75" spans="1:9" ht="20.25" customHeight="1">
      <c r="A75" s="130" t="s">
        <v>344</v>
      </c>
      <c r="B75" s="132">
        <v>330</v>
      </c>
      <c r="C75" s="180">
        <f t="shared" si="0"/>
        <v>0</v>
      </c>
      <c r="D75" s="182"/>
      <c r="E75" s="182"/>
      <c r="F75" s="182"/>
      <c r="G75" s="182"/>
      <c r="H75" s="182"/>
      <c r="I75" s="182"/>
    </row>
    <row r="76" spans="1:9" ht="20.25" customHeight="1">
      <c r="A76" s="130" t="s">
        <v>345</v>
      </c>
      <c r="B76" s="132">
        <v>340</v>
      </c>
      <c r="C76" s="180">
        <f>D76+E76+F76+G76+H76</f>
        <v>291400</v>
      </c>
      <c r="D76" s="182">
        <f>SUM(D77:D84)</f>
        <v>171400</v>
      </c>
      <c r="E76" s="182">
        <f t="shared" ref="E76:I76" si="10">SUM(E77:E84)</f>
        <v>0</v>
      </c>
      <c r="F76" s="182">
        <f t="shared" si="10"/>
        <v>0</v>
      </c>
      <c r="G76" s="182">
        <f t="shared" si="10"/>
        <v>0</v>
      </c>
      <c r="H76" s="182">
        <f t="shared" si="10"/>
        <v>120000</v>
      </c>
      <c r="I76" s="182">
        <f t="shared" si="10"/>
        <v>0</v>
      </c>
    </row>
    <row r="77" spans="1:9" ht="20.25" customHeight="1">
      <c r="A77" s="130" t="s">
        <v>8</v>
      </c>
      <c r="B77" s="140"/>
      <c r="C77" s="180">
        <f t="shared" si="0"/>
        <v>0</v>
      </c>
      <c r="D77" s="182"/>
      <c r="E77" s="182"/>
      <c r="F77" s="182"/>
      <c r="G77" s="182"/>
      <c r="H77" s="182"/>
      <c r="I77" s="182"/>
    </row>
    <row r="78" spans="1:9">
      <c r="A78" s="130" t="s">
        <v>346</v>
      </c>
      <c r="B78" s="132" t="s">
        <v>318</v>
      </c>
      <c r="C78" s="180">
        <f t="shared" si="0"/>
        <v>3600</v>
      </c>
      <c r="D78" s="182">
        <v>3600</v>
      </c>
      <c r="E78" s="182"/>
      <c r="F78" s="182"/>
      <c r="G78" s="182"/>
      <c r="H78" s="182"/>
      <c r="I78" s="182"/>
    </row>
    <row r="79" spans="1:9" ht="23.25" customHeight="1">
      <c r="A79" s="130" t="s">
        <v>347</v>
      </c>
      <c r="B79" s="132" t="s">
        <v>318</v>
      </c>
      <c r="C79" s="180">
        <f t="shared" si="0"/>
        <v>192800</v>
      </c>
      <c r="D79" s="182">
        <v>132800</v>
      </c>
      <c r="E79" s="182"/>
      <c r="F79" s="182"/>
      <c r="G79" s="182"/>
      <c r="H79" s="182">
        <v>60000</v>
      </c>
      <c r="I79" s="182"/>
    </row>
    <row r="80" spans="1:9" ht="23.25" customHeight="1">
      <c r="A80" s="130" t="s">
        <v>360</v>
      </c>
      <c r="B80" s="132" t="s">
        <v>353</v>
      </c>
      <c r="C80" s="180">
        <f t="shared" si="0"/>
        <v>0</v>
      </c>
      <c r="D80" s="182"/>
      <c r="E80" s="182"/>
      <c r="F80" s="182"/>
      <c r="G80" s="182"/>
      <c r="H80" s="182"/>
      <c r="I80" s="182"/>
    </row>
    <row r="81" spans="1:9" ht="23.25" customHeight="1">
      <c r="A81" s="130" t="s">
        <v>361</v>
      </c>
      <c r="B81" s="132" t="s">
        <v>353</v>
      </c>
      <c r="C81" s="180">
        <f t="shared" si="0"/>
        <v>0</v>
      </c>
      <c r="D81" s="182"/>
      <c r="E81" s="182"/>
      <c r="F81" s="182"/>
      <c r="G81" s="182"/>
      <c r="H81" s="182"/>
      <c r="I81" s="182"/>
    </row>
    <row r="82" spans="1:9" ht="23.25" customHeight="1">
      <c r="A82" s="130" t="s">
        <v>362</v>
      </c>
      <c r="B82" s="132" t="s">
        <v>353</v>
      </c>
      <c r="C82" s="180">
        <f t="shared" si="0"/>
        <v>0</v>
      </c>
      <c r="D82" s="182"/>
      <c r="E82" s="182"/>
      <c r="F82" s="182"/>
      <c r="G82" s="182"/>
      <c r="H82" s="182"/>
      <c r="I82" s="182"/>
    </row>
    <row r="83" spans="1:9" ht="23.25" customHeight="1">
      <c r="A83" s="130" t="s">
        <v>363</v>
      </c>
      <c r="B83" s="132" t="s">
        <v>353</v>
      </c>
      <c r="C83" s="180">
        <f t="shared" si="0"/>
        <v>0</v>
      </c>
      <c r="D83" s="182"/>
      <c r="E83" s="182"/>
      <c r="F83" s="182"/>
      <c r="G83" s="182"/>
      <c r="H83" s="182"/>
      <c r="I83" s="182"/>
    </row>
    <row r="84" spans="1:9" ht="23.25" customHeight="1">
      <c r="A84" s="130" t="s">
        <v>364</v>
      </c>
      <c r="B84" s="132" t="s">
        <v>353</v>
      </c>
      <c r="C84" s="180">
        <f t="shared" si="0"/>
        <v>95000</v>
      </c>
      <c r="D84" s="182">
        <f>20000+15000</f>
        <v>35000</v>
      </c>
      <c r="E84" s="182"/>
      <c r="F84" s="182"/>
      <c r="G84" s="182"/>
      <c r="H84" s="182">
        <v>60000</v>
      </c>
      <c r="I84" s="182"/>
    </row>
    <row r="87" spans="1:9">
      <c r="C87" t="s">
        <v>381</v>
      </c>
      <c r="F87" s="162"/>
      <c r="G87" s="162"/>
      <c r="H87" s="162" t="s">
        <v>390</v>
      </c>
      <c r="I87" s="162"/>
    </row>
    <row r="88" spans="1:9">
      <c r="F88" s="316" t="s">
        <v>382</v>
      </c>
      <c r="G88" s="316"/>
      <c r="H88" s="317" t="s">
        <v>52</v>
      </c>
      <c r="I88" s="317"/>
    </row>
    <row r="90" spans="1:9">
      <c r="C90" t="s">
        <v>383</v>
      </c>
      <c r="F90" s="162"/>
      <c r="G90" s="162"/>
      <c r="H90" s="162" t="s">
        <v>392</v>
      </c>
      <c r="I90" s="162"/>
    </row>
    <row r="91" spans="1:9">
      <c r="F91" s="316" t="s">
        <v>382</v>
      </c>
      <c r="G91" s="316"/>
      <c r="H91" s="317" t="s">
        <v>52</v>
      </c>
      <c r="I91" s="317"/>
    </row>
    <row r="94" spans="1:9">
      <c r="C94" t="s">
        <v>384</v>
      </c>
    </row>
    <row r="96" spans="1:9">
      <c r="F96" t="s">
        <v>385</v>
      </c>
      <c r="G96" t="s">
        <v>386</v>
      </c>
    </row>
    <row r="98" spans="6:9">
      <c r="F98" s="162"/>
      <c r="G98" s="162"/>
      <c r="H98" s="162" t="s">
        <v>391</v>
      </c>
      <c r="I98" s="162"/>
    </row>
    <row r="99" spans="6:9">
      <c r="F99" s="316" t="s">
        <v>382</v>
      </c>
      <c r="G99" s="316"/>
      <c r="H99" s="317" t="s">
        <v>52</v>
      </c>
      <c r="I99" s="317"/>
    </row>
  </sheetData>
  <mergeCells count="17">
    <mergeCell ref="F99:G99"/>
    <mergeCell ref="H99:I99"/>
    <mergeCell ref="A4:A7"/>
    <mergeCell ref="B4:B7"/>
    <mergeCell ref="C4:I4"/>
    <mergeCell ref="C5:C7"/>
    <mergeCell ref="D5:I5"/>
    <mergeCell ref="D6:D7"/>
    <mergeCell ref="E6:E7"/>
    <mergeCell ref="F6:F7"/>
    <mergeCell ref="G6:G7"/>
    <mergeCell ref="H6:I6"/>
    <mergeCell ref="A2:I2"/>
    <mergeCell ref="F88:G88"/>
    <mergeCell ref="H88:I88"/>
    <mergeCell ref="F91:G91"/>
    <mergeCell ref="H91:I91"/>
  </mergeCells>
  <hyperlinks>
    <hyperlink ref="E6" r:id="rId1" display="consultantplus://offline/ref=F58DEF7355E9E7725729707F5FE5B6AFCD72291486C430D56445AA4CCCB5696B84943F09672254I4H"/>
  </hyperlinks>
  <pageMargins left="0.70866141732283472" right="0.23622047244094491" top="0.28999999999999998" bottom="0.24" header="0.31496062992125984" footer="0.31496062992125984"/>
  <pageSetup paperSize="9" scale="45" orientation="portrait" r:id="rId2"/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F37"/>
  <sheetViews>
    <sheetView topLeftCell="A19" zoomScaleSheetLayoutView="100" workbookViewId="0">
      <selection activeCell="EO33" sqref="EO33:FE33"/>
    </sheetView>
  </sheetViews>
  <sheetFormatPr defaultColWidth="0.85546875" defaultRowHeight="12.75"/>
  <cols>
    <col min="1" max="22" width="0.85546875" style="17"/>
    <col min="23" max="23" width="7.42578125" style="17" customWidth="1"/>
    <col min="24" max="160" width="0.85546875" style="17"/>
    <col min="161" max="162" width="8.85546875" style="17" customWidth="1"/>
    <col min="163" max="16384" width="0.85546875" style="17"/>
  </cols>
  <sheetData>
    <row r="2" spans="1:162" s="2" customFormat="1" ht="15.75">
      <c r="FD2" s="77"/>
      <c r="FE2" s="77"/>
      <c r="FF2" s="146" t="s">
        <v>370</v>
      </c>
    </row>
    <row r="3" spans="1:162" s="2" customFormat="1" ht="14.25" customHeight="1"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78"/>
      <c r="FE3" s="78"/>
      <c r="FF3" s="146" t="s">
        <v>366</v>
      </c>
    </row>
    <row r="4" spans="1:162" ht="15.75" customHeight="1">
      <c r="FD4" s="78"/>
      <c r="FE4" s="78"/>
      <c r="FF4" s="146" t="s">
        <v>367</v>
      </c>
    </row>
    <row r="5" spans="1:162" s="75" customFormat="1" ht="15.75">
      <c r="FD5" s="78"/>
      <c r="FE5" s="78"/>
      <c r="FF5" s="146" t="s">
        <v>368</v>
      </c>
    </row>
    <row r="6" spans="1:162" ht="15.75">
      <c r="FD6" s="78"/>
      <c r="FE6" s="78"/>
      <c r="FF6" s="146" t="s">
        <v>372</v>
      </c>
    </row>
    <row r="7" spans="1:162" s="80" customFormat="1" ht="15.75">
      <c r="FD7" s="78"/>
      <c r="FE7" s="78"/>
      <c r="FF7" s="146" t="s">
        <v>128</v>
      </c>
    </row>
    <row r="8" spans="1:162" ht="15.75">
      <c r="FD8" s="78"/>
      <c r="FE8" s="78"/>
      <c r="FF8" s="146" t="s">
        <v>369</v>
      </c>
    </row>
    <row r="9" spans="1:162" ht="15.75">
      <c r="FD9" s="78"/>
      <c r="FE9" s="78"/>
      <c r="FF9" s="146"/>
    </row>
    <row r="10" spans="1:162" ht="15.75">
      <c r="FD10" s="78"/>
      <c r="FE10" s="78"/>
      <c r="FF10" s="146"/>
    </row>
    <row r="11" spans="1:162" s="81" customFormat="1" ht="15.75">
      <c r="A11" s="322" t="s">
        <v>454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2"/>
      <c r="CM11" s="322"/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22"/>
      <c r="DA11" s="322"/>
      <c r="DB11" s="322"/>
      <c r="DC11" s="322"/>
      <c r="DD11" s="322"/>
      <c r="DE11" s="322"/>
      <c r="DF11" s="322"/>
      <c r="DG11" s="322"/>
      <c r="DH11" s="322"/>
      <c r="DI11" s="322"/>
      <c r="DJ11" s="322"/>
      <c r="DK11" s="322"/>
      <c r="DL11" s="322"/>
      <c r="DM11" s="322"/>
      <c r="DN11" s="322"/>
      <c r="DO11" s="322"/>
      <c r="DP11" s="322"/>
      <c r="DQ11" s="322"/>
      <c r="DR11" s="322"/>
      <c r="DS11" s="322"/>
      <c r="DT11" s="322"/>
      <c r="DU11" s="322"/>
      <c r="DV11" s="322"/>
      <c r="DW11" s="322"/>
      <c r="DX11" s="322"/>
      <c r="DY11" s="322"/>
      <c r="DZ11" s="322"/>
      <c r="EA11" s="322"/>
      <c r="EB11" s="322"/>
      <c r="EC11" s="322"/>
      <c r="ED11" s="322"/>
      <c r="EE11" s="322"/>
      <c r="EF11" s="322"/>
      <c r="EG11" s="322"/>
      <c r="EH11" s="322"/>
      <c r="EI11" s="322"/>
      <c r="EJ11" s="322"/>
      <c r="EK11" s="322"/>
      <c r="EL11" s="322"/>
      <c r="EM11" s="322"/>
      <c r="EN11" s="322"/>
      <c r="EO11" s="322"/>
      <c r="EP11" s="322"/>
      <c r="EQ11" s="322"/>
      <c r="ER11" s="322"/>
      <c r="ES11" s="322"/>
      <c r="ET11" s="322"/>
      <c r="EU11" s="322"/>
      <c r="EV11" s="322"/>
      <c r="EW11" s="322"/>
      <c r="EX11" s="322"/>
      <c r="EY11" s="322"/>
      <c r="EZ11" s="322"/>
      <c r="FA11" s="322"/>
      <c r="FB11" s="322"/>
      <c r="FC11" s="322"/>
      <c r="FD11" s="322"/>
      <c r="FE11" s="322"/>
    </row>
    <row r="13" spans="1:162" s="80" customFormat="1" ht="15">
      <c r="A13" s="323" t="s">
        <v>216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3"/>
      <c r="ES13" s="323"/>
      <c r="ET13" s="323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</row>
    <row r="14" spans="1:162" ht="6" customHeight="1"/>
    <row r="15" spans="1:162" s="82" customFormat="1" ht="14.25">
      <c r="A15" s="143" t="s">
        <v>217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324" t="s">
        <v>448</v>
      </c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24"/>
      <c r="CP15" s="324"/>
      <c r="CQ15" s="324"/>
      <c r="CR15" s="324"/>
      <c r="CS15" s="324"/>
      <c r="CT15" s="324"/>
      <c r="CU15" s="324"/>
      <c r="CV15" s="324"/>
      <c r="CW15" s="324"/>
      <c r="CX15" s="324"/>
      <c r="CY15" s="324"/>
      <c r="CZ15" s="324"/>
      <c r="DA15" s="324"/>
      <c r="DB15" s="324"/>
      <c r="DC15" s="324"/>
      <c r="DD15" s="324"/>
      <c r="DE15" s="324"/>
      <c r="DF15" s="324"/>
      <c r="DG15" s="324"/>
      <c r="DH15" s="324"/>
      <c r="DI15" s="324"/>
      <c r="DJ15" s="324"/>
      <c r="DK15" s="324"/>
      <c r="DL15" s="324"/>
      <c r="DM15" s="324"/>
      <c r="DN15" s="324"/>
      <c r="DO15" s="324"/>
      <c r="DP15" s="324"/>
      <c r="DQ15" s="324"/>
      <c r="DR15" s="324"/>
      <c r="DS15" s="324"/>
      <c r="DT15" s="324"/>
      <c r="DU15" s="324"/>
      <c r="DV15" s="324"/>
      <c r="DW15" s="324"/>
      <c r="DX15" s="324"/>
      <c r="DY15" s="324"/>
      <c r="DZ15" s="324"/>
      <c r="EA15" s="324"/>
      <c r="EB15" s="324"/>
      <c r="EC15" s="324"/>
      <c r="ED15" s="324"/>
      <c r="EE15" s="324"/>
      <c r="EF15" s="324"/>
      <c r="EG15" s="324"/>
      <c r="EH15" s="324"/>
      <c r="EI15" s="324"/>
      <c r="EJ15" s="324"/>
      <c r="EK15" s="324"/>
      <c r="EL15" s="324"/>
      <c r="EM15" s="324"/>
      <c r="EN15" s="324"/>
      <c r="EO15" s="324"/>
      <c r="EP15" s="324"/>
      <c r="EQ15" s="324"/>
      <c r="ER15" s="324"/>
      <c r="ES15" s="324"/>
      <c r="ET15" s="324"/>
      <c r="EU15" s="324"/>
      <c r="EV15" s="324"/>
      <c r="EW15" s="324"/>
      <c r="EX15" s="324"/>
      <c r="EY15" s="324"/>
      <c r="EZ15" s="324"/>
      <c r="FA15" s="324"/>
      <c r="FB15" s="324"/>
      <c r="FC15" s="324"/>
      <c r="FD15" s="324"/>
      <c r="FE15" s="324"/>
    </row>
    <row r="16" spans="1:162" s="82" customFormat="1" ht="6" customHeight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</row>
    <row r="17" spans="1:161" s="82" customFormat="1" ht="14.25" customHeight="1">
      <c r="A17" s="325" t="s">
        <v>218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6" t="s">
        <v>458</v>
      </c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6"/>
      <c r="DA17" s="326"/>
      <c r="DB17" s="326"/>
      <c r="DC17" s="326"/>
      <c r="DD17" s="326"/>
      <c r="DE17" s="326"/>
      <c r="DF17" s="326"/>
      <c r="DG17" s="326"/>
      <c r="DH17" s="326"/>
      <c r="DI17" s="326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6"/>
      <c r="EJ17" s="326"/>
      <c r="EK17" s="326"/>
      <c r="EL17" s="326"/>
      <c r="EM17" s="326"/>
      <c r="EN17" s="326"/>
      <c r="EO17" s="326"/>
      <c r="EP17" s="326"/>
      <c r="EQ17" s="326"/>
      <c r="ER17" s="326"/>
      <c r="ES17" s="326"/>
      <c r="ET17" s="326"/>
      <c r="EU17" s="326"/>
      <c r="EV17" s="326"/>
      <c r="EW17" s="326"/>
      <c r="EX17" s="326"/>
      <c r="EY17" s="326"/>
      <c r="EZ17" s="326"/>
      <c r="FA17" s="326"/>
      <c r="FB17" s="326"/>
      <c r="FC17" s="326"/>
      <c r="FD17" s="326"/>
      <c r="FE17" s="326"/>
    </row>
    <row r="18" spans="1:161" ht="9.75" customHeight="1"/>
    <row r="19" spans="1:161" s="80" customFormat="1" ht="15">
      <c r="A19" s="323" t="s">
        <v>219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3"/>
      <c r="ES19" s="323"/>
      <c r="ET19" s="323"/>
      <c r="EU19" s="323"/>
      <c r="EV19" s="323"/>
      <c r="EW19" s="323"/>
      <c r="EX19" s="323"/>
      <c r="EY19" s="323"/>
      <c r="EZ19" s="323"/>
      <c r="FA19" s="323"/>
      <c r="FB19" s="323"/>
      <c r="FC19" s="323"/>
      <c r="FD19" s="323"/>
      <c r="FE19" s="323"/>
    </row>
    <row r="20" spans="1:161" ht="10.5" customHeight="1"/>
    <row r="21" spans="1:161" s="84" customFormat="1" ht="13.5" customHeight="1">
      <c r="A21" s="328" t="s">
        <v>220</v>
      </c>
      <c r="B21" s="329"/>
      <c r="C21" s="329"/>
      <c r="D21" s="329"/>
      <c r="E21" s="329"/>
      <c r="F21" s="330"/>
      <c r="G21" s="328" t="s">
        <v>221</v>
      </c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30"/>
      <c r="Y21" s="328" t="s">
        <v>222</v>
      </c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30"/>
      <c r="AO21" s="337" t="s">
        <v>223</v>
      </c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9"/>
      <c r="DI21" s="328" t="s">
        <v>224</v>
      </c>
      <c r="DJ21" s="329"/>
      <c r="DK21" s="329"/>
      <c r="DL21" s="329"/>
      <c r="DM21" s="329"/>
      <c r="DN21" s="329"/>
      <c r="DO21" s="329"/>
      <c r="DP21" s="329"/>
      <c r="DQ21" s="329"/>
      <c r="DR21" s="329"/>
      <c r="DS21" s="329"/>
      <c r="DT21" s="329"/>
      <c r="DU21" s="329"/>
      <c r="DV21" s="329"/>
      <c r="DW21" s="329"/>
      <c r="DX21" s="330"/>
      <c r="DY21" s="328" t="s">
        <v>348</v>
      </c>
      <c r="DZ21" s="329"/>
      <c r="EA21" s="329"/>
      <c r="EB21" s="329"/>
      <c r="EC21" s="329"/>
      <c r="ED21" s="329"/>
      <c r="EE21" s="329"/>
      <c r="EF21" s="329"/>
      <c r="EG21" s="329"/>
      <c r="EH21" s="329"/>
      <c r="EI21" s="329"/>
      <c r="EJ21" s="329"/>
      <c r="EK21" s="329"/>
      <c r="EL21" s="329"/>
      <c r="EM21" s="329"/>
      <c r="EN21" s="330"/>
      <c r="EO21" s="328" t="s">
        <v>225</v>
      </c>
      <c r="EP21" s="329"/>
      <c r="EQ21" s="329"/>
      <c r="ER21" s="329"/>
      <c r="ES21" s="329"/>
      <c r="ET21" s="329"/>
      <c r="EU21" s="329"/>
      <c r="EV21" s="329"/>
      <c r="EW21" s="329"/>
      <c r="EX21" s="329"/>
      <c r="EY21" s="329"/>
      <c r="EZ21" s="329"/>
      <c r="FA21" s="329"/>
      <c r="FB21" s="329"/>
      <c r="FC21" s="329"/>
      <c r="FD21" s="329"/>
      <c r="FE21" s="330"/>
    </row>
    <row r="22" spans="1:161" s="84" customFormat="1" ht="13.5" customHeight="1">
      <c r="A22" s="331"/>
      <c r="B22" s="332"/>
      <c r="C22" s="332"/>
      <c r="D22" s="332"/>
      <c r="E22" s="332"/>
      <c r="F22" s="333"/>
      <c r="G22" s="331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3"/>
      <c r="Y22" s="331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3"/>
      <c r="AO22" s="328" t="s">
        <v>3</v>
      </c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30"/>
      <c r="BF22" s="337" t="s">
        <v>4</v>
      </c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9"/>
      <c r="DI22" s="331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3"/>
      <c r="DY22" s="331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3"/>
      <c r="EO22" s="331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3"/>
    </row>
    <row r="23" spans="1:161" s="84" customFormat="1" ht="39.75" customHeight="1">
      <c r="A23" s="334"/>
      <c r="B23" s="335"/>
      <c r="C23" s="335"/>
      <c r="D23" s="335"/>
      <c r="E23" s="335"/>
      <c r="F23" s="336"/>
      <c r="G23" s="334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6"/>
      <c r="Y23" s="334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6"/>
      <c r="AO23" s="334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6"/>
      <c r="BF23" s="340" t="s">
        <v>226</v>
      </c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0"/>
      <c r="BX23" s="340" t="s">
        <v>227</v>
      </c>
      <c r="BY23" s="340"/>
      <c r="BZ23" s="340"/>
      <c r="CA23" s="340"/>
      <c r="CB23" s="34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 t="s">
        <v>228</v>
      </c>
      <c r="CR23" s="340"/>
      <c r="CS23" s="340"/>
      <c r="CT23" s="340"/>
      <c r="CU23" s="340"/>
      <c r="CV23" s="340"/>
      <c r="CW23" s="340"/>
      <c r="CX23" s="340"/>
      <c r="CY23" s="340"/>
      <c r="CZ23" s="340"/>
      <c r="DA23" s="340"/>
      <c r="DB23" s="340"/>
      <c r="DC23" s="340"/>
      <c r="DD23" s="340"/>
      <c r="DE23" s="340"/>
      <c r="DF23" s="340"/>
      <c r="DG23" s="340"/>
      <c r="DH23" s="340"/>
      <c r="DI23" s="334"/>
      <c r="DJ23" s="335"/>
      <c r="DK23" s="335"/>
      <c r="DL23" s="335"/>
      <c r="DM23" s="335"/>
      <c r="DN23" s="335"/>
      <c r="DO23" s="335"/>
      <c r="DP23" s="335"/>
      <c r="DQ23" s="335"/>
      <c r="DR23" s="335"/>
      <c r="DS23" s="335"/>
      <c r="DT23" s="335"/>
      <c r="DU23" s="335"/>
      <c r="DV23" s="335"/>
      <c r="DW23" s="335"/>
      <c r="DX23" s="336"/>
      <c r="DY23" s="334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6"/>
      <c r="EO23" s="334"/>
      <c r="EP23" s="335"/>
      <c r="EQ23" s="335"/>
      <c r="ER23" s="335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6"/>
    </row>
    <row r="24" spans="1:161" s="85" customFormat="1">
      <c r="A24" s="327">
        <v>1</v>
      </c>
      <c r="B24" s="327"/>
      <c r="C24" s="327"/>
      <c r="D24" s="327"/>
      <c r="E24" s="327"/>
      <c r="F24" s="327"/>
      <c r="G24" s="327">
        <v>2</v>
      </c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>
        <v>3</v>
      </c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>
        <v>4</v>
      </c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>
        <v>5</v>
      </c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>
        <v>6</v>
      </c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>
        <v>7</v>
      </c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>
        <v>8</v>
      </c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>
        <v>9</v>
      </c>
      <c r="DZ24" s="327"/>
      <c r="EA24" s="327"/>
      <c r="EB24" s="327"/>
      <c r="EC24" s="327"/>
      <c r="ED24" s="327"/>
      <c r="EE24" s="327"/>
      <c r="EF24" s="327"/>
      <c r="EG24" s="327"/>
      <c r="EH24" s="327"/>
      <c r="EI24" s="327"/>
      <c r="EJ24" s="327"/>
      <c r="EK24" s="327"/>
      <c r="EL24" s="327"/>
      <c r="EM24" s="327"/>
      <c r="EN24" s="327"/>
      <c r="EO24" s="327">
        <v>10</v>
      </c>
      <c r="EP24" s="327"/>
      <c r="EQ24" s="327"/>
      <c r="ER24" s="327"/>
      <c r="ES24" s="327"/>
      <c r="ET24" s="327"/>
      <c r="EU24" s="327"/>
      <c r="EV24" s="327"/>
      <c r="EW24" s="327"/>
      <c r="EX24" s="327"/>
      <c r="EY24" s="327"/>
      <c r="EZ24" s="327"/>
      <c r="FA24" s="327"/>
      <c r="FB24" s="327"/>
      <c r="FC24" s="327"/>
      <c r="FD24" s="327"/>
      <c r="FE24" s="327"/>
    </row>
    <row r="25" spans="1:161" s="86" customFormat="1" ht="15" customHeight="1">
      <c r="A25" s="341" t="s">
        <v>244</v>
      </c>
      <c r="B25" s="341"/>
      <c r="C25" s="341"/>
      <c r="D25" s="341"/>
      <c r="E25" s="341"/>
      <c r="F25" s="341"/>
      <c r="G25" s="342" t="s">
        <v>306</v>
      </c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3">
        <v>1</v>
      </c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4">
        <v>18739.64</v>
      </c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>
        <v>17901.39</v>
      </c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6">
        <f>AO25-BF25</f>
        <v>838.25</v>
      </c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8"/>
      <c r="DI25" s="346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8"/>
      <c r="DY25" s="344">
        <v>2.5</v>
      </c>
      <c r="DZ25" s="344"/>
      <c r="EA25" s="344"/>
      <c r="EB25" s="344"/>
      <c r="EC25" s="344"/>
      <c r="ED25" s="344"/>
      <c r="EE25" s="344"/>
      <c r="EF25" s="344"/>
      <c r="EG25" s="344"/>
      <c r="EH25" s="344"/>
      <c r="EI25" s="344"/>
      <c r="EJ25" s="344"/>
      <c r="EK25" s="344"/>
      <c r="EL25" s="344"/>
      <c r="EM25" s="344"/>
      <c r="EN25" s="344"/>
      <c r="EO25" s="345">
        <f>(AO25*Y25*DY25*12)</f>
        <v>562189.19999999995</v>
      </c>
      <c r="EP25" s="345"/>
      <c r="EQ25" s="345"/>
      <c r="ER25" s="345"/>
      <c r="ES25" s="345"/>
      <c r="ET25" s="345"/>
      <c r="EU25" s="345"/>
      <c r="EV25" s="345"/>
      <c r="EW25" s="345"/>
      <c r="EX25" s="345"/>
      <c r="EY25" s="345"/>
      <c r="EZ25" s="345"/>
      <c r="FA25" s="345"/>
      <c r="FB25" s="345"/>
      <c r="FC25" s="345"/>
      <c r="FD25" s="345"/>
      <c r="FE25" s="345"/>
    </row>
    <row r="26" spans="1:161" s="86" customFormat="1" ht="15" customHeight="1">
      <c r="A26" s="341" t="s">
        <v>134</v>
      </c>
      <c r="B26" s="341"/>
      <c r="C26" s="341"/>
      <c r="D26" s="341"/>
      <c r="E26" s="341"/>
      <c r="F26" s="341"/>
      <c r="G26" s="342" t="s">
        <v>422</v>
      </c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3">
        <v>3</v>
      </c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6">
        <v>17408.37</v>
      </c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8"/>
      <c r="BF26" s="346">
        <f>4200+7233+5350</f>
        <v>16783</v>
      </c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8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6">
        <f>AO26-BF26</f>
        <v>625.36999999999898</v>
      </c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8"/>
      <c r="DI26" s="346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8"/>
      <c r="DY26" s="346">
        <v>2.5</v>
      </c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8"/>
      <c r="EO26" s="345">
        <f t="shared" ref="EO26" si="0">AO26*Y26*DY26*12</f>
        <v>1566753.2999999998</v>
      </c>
      <c r="EP26" s="345"/>
      <c r="EQ26" s="345"/>
      <c r="ER26" s="345"/>
      <c r="ES26" s="345"/>
      <c r="ET26" s="345"/>
      <c r="EU26" s="345"/>
      <c r="EV26" s="345"/>
      <c r="EW26" s="345"/>
      <c r="EX26" s="345"/>
      <c r="EY26" s="345"/>
      <c r="EZ26" s="345"/>
      <c r="FA26" s="345"/>
      <c r="FB26" s="345"/>
      <c r="FC26" s="345"/>
      <c r="FD26" s="345"/>
      <c r="FE26" s="345"/>
    </row>
    <row r="27" spans="1:161" s="86" customFormat="1" ht="15" customHeight="1">
      <c r="A27" s="386"/>
      <c r="B27" s="386"/>
      <c r="C27" s="386"/>
      <c r="D27" s="386"/>
      <c r="E27" s="386"/>
      <c r="F27" s="386"/>
      <c r="G27" s="385" t="s">
        <v>465</v>
      </c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7">
        <v>2</v>
      </c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2">
        <v>23815.83</v>
      </c>
      <c r="AP27" s="383"/>
      <c r="AQ27" s="383"/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3"/>
      <c r="BD27" s="383"/>
      <c r="BE27" s="384"/>
      <c r="BF27" s="382">
        <v>21584.32</v>
      </c>
      <c r="BG27" s="383"/>
      <c r="BH27" s="383"/>
      <c r="BI27" s="383"/>
      <c r="BJ27" s="383"/>
      <c r="BK27" s="383"/>
      <c r="BL27" s="383"/>
      <c r="BM27" s="383"/>
      <c r="BN27" s="383"/>
      <c r="BO27" s="383"/>
      <c r="BP27" s="383"/>
      <c r="BQ27" s="383"/>
      <c r="BR27" s="383"/>
      <c r="BS27" s="383"/>
      <c r="BT27" s="383"/>
      <c r="BU27" s="383"/>
      <c r="BV27" s="383"/>
      <c r="BW27" s="384"/>
      <c r="BX27" s="359"/>
      <c r="BY27" s="359"/>
      <c r="BZ27" s="359"/>
      <c r="CA27" s="359"/>
      <c r="CB27" s="359"/>
      <c r="CC27" s="359"/>
      <c r="CD27" s="359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46">
        <f t="shared" ref="CQ27" si="1">AO27-BF27</f>
        <v>2231.510000000002</v>
      </c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8"/>
      <c r="DI27" s="382"/>
      <c r="DJ27" s="383"/>
      <c r="DK27" s="383"/>
      <c r="DL27" s="383"/>
      <c r="DM27" s="383"/>
      <c r="DN27" s="383"/>
      <c r="DO27" s="383"/>
      <c r="DP27" s="383"/>
      <c r="DQ27" s="383"/>
      <c r="DR27" s="383"/>
      <c r="DS27" s="383"/>
      <c r="DT27" s="383"/>
      <c r="DU27" s="383"/>
      <c r="DV27" s="383"/>
      <c r="DW27" s="383"/>
      <c r="DX27" s="384"/>
      <c r="DY27" s="382">
        <v>2.5</v>
      </c>
      <c r="DZ27" s="383"/>
      <c r="EA27" s="383"/>
      <c r="EB27" s="383"/>
      <c r="EC27" s="383"/>
      <c r="ED27" s="383"/>
      <c r="EE27" s="383"/>
      <c r="EF27" s="383"/>
      <c r="EG27" s="383"/>
      <c r="EH27" s="383"/>
      <c r="EI27" s="383"/>
      <c r="EJ27" s="383"/>
      <c r="EK27" s="383"/>
      <c r="EL27" s="383"/>
      <c r="EM27" s="383"/>
      <c r="EN27" s="384"/>
      <c r="EO27" s="358">
        <f>AO27*Y27*DY27*12</f>
        <v>1428949.8</v>
      </c>
      <c r="EP27" s="358"/>
      <c r="EQ27" s="358"/>
      <c r="ER27" s="358"/>
      <c r="ES27" s="358"/>
      <c r="ET27" s="358"/>
      <c r="EU27" s="358"/>
      <c r="EV27" s="358"/>
      <c r="EW27" s="358"/>
      <c r="EX27" s="358"/>
      <c r="EY27" s="358"/>
      <c r="EZ27" s="358"/>
      <c r="FA27" s="358"/>
      <c r="FB27" s="358"/>
      <c r="FC27" s="358"/>
      <c r="FD27" s="358"/>
      <c r="FE27" s="358"/>
    </row>
    <row r="28" spans="1:161" s="86" customFormat="1" ht="15" customHeight="1">
      <c r="A28" s="360" t="s">
        <v>135</v>
      </c>
      <c r="B28" s="361"/>
      <c r="C28" s="361"/>
      <c r="D28" s="361"/>
      <c r="E28" s="361"/>
      <c r="F28" s="362"/>
      <c r="G28" s="363" t="s">
        <v>452</v>
      </c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5"/>
      <c r="Y28" s="379">
        <v>6.5</v>
      </c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1"/>
      <c r="AO28" s="346">
        <f>AO29+AO30+AO31</f>
        <v>27177.219047599996</v>
      </c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8"/>
      <c r="BF28" s="346">
        <f>BF29+BF30+BF31</f>
        <v>10315.959999999999</v>
      </c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8"/>
      <c r="BX28" s="346">
        <f>BX30+BX29+BX31</f>
        <v>3490</v>
      </c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8"/>
      <c r="CQ28" s="346">
        <f>CQ29+CQ30+CQ31</f>
        <v>13371.2590476</v>
      </c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8"/>
      <c r="DI28" s="346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8"/>
      <c r="DY28" s="346">
        <v>2.5</v>
      </c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7"/>
      <c r="EN28" s="348"/>
      <c r="EO28" s="345">
        <f>EO29+EO30+EO31</f>
        <v>1821657.4999979998</v>
      </c>
      <c r="EP28" s="345"/>
      <c r="EQ28" s="345"/>
      <c r="ER28" s="345"/>
      <c r="ES28" s="345"/>
      <c r="ET28" s="345"/>
      <c r="EU28" s="345"/>
      <c r="EV28" s="345"/>
      <c r="EW28" s="345"/>
      <c r="EX28" s="345"/>
      <c r="EY28" s="345"/>
      <c r="EZ28" s="345"/>
      <c r="FA28" s="345"/>
      <c r="FB28" s="345"/>
      <c r="FC28" s="345"/>
      <c r="FD28" s="345"/>
      <c r="FE28" s="345"/>
    </row>
    <row r="29" spans="1:161" s="86" customFormat="1" ht="15" customHeight="1">
      <c r="A29" s="367"/>
      <c r="B29" s="368"/>
      <c r="C29" s="368"/>
      <c r="D29" s="368"/>
      <c r="E29" s="368"/>
      <c r="F29" s="369"/>
      <c r="G29" s="370" t="s">
        <v>468</v>
      </c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2"/>
      <c r="Y29" s="349">
        <v>2</v>
      </c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1"/>
      <c r="AO29" s="349">
        <v>7116.9</v>
      </c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1"/>
      <c r="BF29" s="349">
        <v>3645.5</v>
      </c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1"/>
      <c r="BX29" s="349">
        <v>1750</v>
      </c>
      <c r="BY29" s="350"/>
      <c r="BZ29" s="350"/>
      <c r="CA29" s="350"/>
      <c r="CB29" s="350"/>
      <c r="CC29" s="350"/>
      <c r="CD29" s="350"/>
      <c r="CE29" s="350"/>
      <c r="CF29" s="350"/>
      <c r="CG29" s="350"/>
      <c r="CH29" s="350"/>
      <c r="CI29" s="350"/>
      <c r="CJ29" s="350"/>
      <c r="CK29" s="350"/>
      <c r="CL29" s="350"/>
      <c r="CM29" s="350"/>
      <c r="CN29" s="350"/>
      <c r="CO29" s="350"/>
      <c r="CP29" s="351"/>
      <c r="CQ29" s="349">
        <f>AO29-BF29-BX29</f>
        <v>1721.3999999999996</v>
      </c>
      <c r="CR29" s="350"/>
      <c r="CS29" s="350"/>
      <c r="CT29" s="350"/>
      <c r="CU29" s="350"/>
      <c r="CV29" s="350"/>
      <c r="CW29" s="350"/>
      <c r="CX29" s="350"/>
      <c r="CY29" s="350"/>
      <c r="CZ29" s="350"/>
      <c r="DA29" s="350"/>
      <c r="DB29" s="350"/>
      <c r="DC29" s="350"/>
      <c r="DD29" s="350"/>
      <c r="DE29" s="350"/>
      <c r="DF29" s="350"/>
      <c r="DG29" s="350"/>
      <c r="DH29" s="351"/>
      <c r="DI29" s="352"/>
      <c r="DJ29" s="353"/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353"/>
      <c r="DW29" s="353"/>
      <c r="DX29" s="354"/>
      <c r="DY29" s="355">
        <v>2.5</v>
      </c>
      <c r="DZ29" s="356"/>
      <c r="EA29" s="356"/>
      <c r="EB29" s="356"/>
      <c r="EC29" s="356"/>
      <c r="ED29" s="356"/>
      <c r="EE29" s="356"/>
      <c r="EF29" s="356"/>
      <c r="EG29" s="356"/>
      <c r="EH29" s="356"/>
      <c r="EI29" s="356"/>
      <c r="EJ29" s="356"/>
      <c r="EK29" s="356"/>
      <c r="EL29" s="356"/>
      <c r="EM29" s="356"/>
      <c r="EN29" s="357"/>
      <c r="EO29" s="358">
        <f t="shared" ref="EO29" si="2">AO29*Y29*DY29*12</f>
        <v>427014</v>
      </c>
      <c r="EP29" s="358"/>
      <c r="EQ29" s="358"/>
      <c r="ER29" s="358"/>
      <c r="ES29" s="358"/>
      <c r="ET29" s="358"/>
      <c r="EU29" s="358"/>
      <c r="EV29" s="358"/>
      <c r="EW29" s="358"/>
      <c r="EX29" s="358"/>
      <c r="EY29" s="358"/>
      <c r="EZ29" s="358"/>
      <c r="FA29" s="358"/>
      <c r="FB29" s="358"/>
      <c r="FC29" s="358"/>
      <c r="FD29" s="358"/>
      <c r="FE29" s="358"/>
    </row>
    <row r="30" spans="1:161" s="86" customFormat="1" ht="26.25" customHeight="1">
      <c r="A30" s="367"/>
      <c r="B30" s="368"/>
      <c r="C30" s="368"/>
      <c r="D30" s="368"/>
      <c r="E30" s="368"/>
      <c r="F30" s="369"/>
      <c r="G30" s="373" t="s">
        <v>466</v>
      </c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5"/>
      <c r="Y30" s="349">
        <v>1</v>
      </c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1"/>
      <c r="AO30" s="349">
        <v>9489.2000000000007</v>
      </c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1"/>
      <c r="BF30" s="349">
        <v>4283</v>
      </c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1"/>
      <c r="BX30" s="349">
        <v>1040</v>
      </c>
      <c r="BY30" s="350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0"/>
      <c r="CK30" s="350"/>
      <c r="CL30" s="350"/>
      <c r="CM30" s="350"/>
      <c r="CN30" s="350"/>
      <c r="CO30" s="350"/>
      <c r="CP30" s="351"/>
      <c r="CQ30" s="349">
        <f>AO30-BF30-BX30</f>
        <v>4166.2000000000007</v>
      </c>
      <c r="CR30" s="350"/>
      <c r="CS30" s="350"/>
      <c r="CT30" s="350"/>
      <c r="CU30" s="350"/>
      <c r="CV30" s="350"/>
      <c r="CW30" s="350"/>
      <c r="CX30" s="350"/>
      <c r="CY30" s="350"/>
      <c r="CZ30" s="350"/>
      <c r="DA30" s="350"/>
      <c r="DB30" s="350"/>
      <c r="DC30" s="350"/>
      <c r="DD30" s="350"/>
      <c r="DE30" s="350"/>
      <c r="DF30" s="350"/>
      <c r="DG30" s="350"/>
      <c r="DH30" s="351"/>
      <c r="DI30" s="352"/>
      <c r="DJ30" s="353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3"/>
      <c r="DX30" s="354"/>
      <c r="DY30" s="355">
        <v>2.5</v>
      </c>
      <c r="DZ30" s="356"/>
      <c r="EA30" s="356"/>
      <c r="EB30" s="356"/>
      <c r="EC30" s="356"/>
      <c r="ED30" s="356"/>
      <c r="EE30" s="356"/>
      <c r="EF30" s="356"/>
      <c r="EG30" s="356"/>
      <c r="EH30" s="356"/>
      <c r="EI30" s="356"/>
      <c r="EJ30" s="356"/>
      <c r="EK30" s="356"/>
      <c r="EL30" s="356"/>
      <c r="EM30" s="356"/>
      <c r="EN30" s="357"/>
      <c r="EO30" s="358">
        <f t="shared" ref="EO30" si="3">AO30*Y30*DY30*12</f>
        <v>284676</v>
      </c>
      <c r="EP30" s="358"/>
      <c r="EQ30" s="358"/>
      <c r="ER30" s="358"/>
      <c r="ES30" s="358"/>
      <c r="ET30" s="358"/>
      <c r="EU30" s="358"/>
      <c r="EV30" s="358"/>
      <c r="EW30" s="358"/>
      <c r="EX30" s="358"/>
      <c r="EY30" s="358"/>
      <c r="EZ30" s="358"/>
      <c r="FA30" s="358"/>
      <c r="FB30" s="358"/>
      <c r="FC30" s="358"/>
      <c r="FD30" s="358"/>
      <c r="FE30" s="358"/>
    </row>
    <row r="31" spans="1:161" s="86" customFormat="1" ht="15" customHeight="1">
      <c r="A31" s="367"/>
      <c r="B31" s="368"/>
      <c r="C31" s="368"/>
      <c r="D31" s="368"/>
      <c r="E31" s="368"/>
      <c r="F31" s="369"/>
      <c r="G31" s="373" t="s">
        <v>467</v>
      </c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5"/>
      <c r="Y31" s="349">
        <v>3.5</v>
      </c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1"/>
      <c r="AO31" s="349">
        <v>10571.119047599999</v>
      </c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1"/>
      <c r="BF31" s="349">
        <v>2387.46</v>
      </c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  <c r="BU31" s="350"/>
      <c r="BV31" s="350"/>
      <c r="BW31" s="351"/>
      <c r="BX31" s="349">
        <v>700</v>
      </c>
      <c r="BY31" s="350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0"/>
      <c r="CK31" s="350"/>
      <c r="CL31" s="350"/>
      <c r="CM31" s="350"/>
      <c r="CN31" s="350"/>
      <c r="CO31" s="350"/>
      <c r="CP31" s="351"/>
      <c r="CQ31" s="349">
        <f>AO31-BF31-BX31</f>
        <v>7483.6590475999992</v>
      </c>
      <c r="CR31" s="350"/>
      <c r="CS31" s="350"/>
      <c r="CT31" s="350"/>
      <c r="CU31" s="350"/>
      <c r="CV31" s="350"/>
      <c r="CW31" s="350"/>
      <c r="CX31" s="350"/>
      <c r="CY31" s="350"/>
      <c r="CZ31" s="350"/>
      <c r="DA31" s="350"/>
      <c r="DB31" s="350"/>
      <c r="DC31" s="350"/>
      <c r="DD31" s="350"/>
      <c r="DE31" s="350"/>
      <c r="DF31" s="350"/>
      <c r="DG31" s="350"/>
      <c r="DH31" s="351"/>
      <c r="DI31" s="352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3"/>
      <c r="DW31" s="353"/>
      <c r="DX31" s="354"/>
      <c r="DY31" s="355">
        <v>2.5</v>
      </c>
      <c r="DZ31" s="356"/>
      <c r="EA31" s="356"/>
      <c r="EB31" s="356"/>
      <c r="EC31" s="356"/>
      <c r="ED31" s="356"/>
      <c r="EE31" s="356"/>
      <c r="EF31" s="356"/>
      <c r="EG31" s="356"/>
      <c r="EH31" s="356"/>
      <c r="EI31" s="356"/>
      <c r="EJ31" s="356"/>
      <c r="EK31" s="356"/>
      <c r="EL31" s="356"/>
      <c r="EM31" s="356"/>
      <c r="EN31" s="357"/>
      <c r="EO31" s="358">
        <f>AO31*Y31*DY31*12</f>
        <v>1109967.4999979998</v>
      </c>
      <c r="EP31" s="358"/>
      <c r="EQ31" s="358"/>
      <c r="ER31" s="358"/>
      <c r="ES31" s="358"/>
      <c r="ET31" s="358"/>
      <c r="EU31" s="358"/>
      <c r="EV31" s="358"/>
      <c r="EW31" s="358"/>
      <c r="EX31" s="358"/>
      <c r="EY31" s="358"/>
      <c r="EZ31" s="358"/>
      <c r="FA31" s="358"/>
      <c r="FB31" s="358"/>
      <c r="FC31" s="358"/>
      <c r="FD31" s="358"/>
      <c r="FE31" s="358"/>
    </row>
    <row r="32" spans="1:161" s="86" customFormat="1" ht="15" customHeight="1">
      <c r="A32" s="367"/>
      <c r="B32" s="368"/>
      <c r="C32" s="368"/>
      <c r="D32" s="368"/>
      <c r="E32" s="368"/>
      <c r="F32" s="369"/>
      <c r="G32" s="370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2"/>
      <c r="Y32" s="349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1"/>
      <c r="AO32" s="349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1"/>
      <c r="BF32" s="349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  <c r="BU32" s="350"/>
      <c r="BV32" s="350"/>
      <c r="BW32" s="351"/>
      <c r="BX32" s="349"/>
      <c r="BY32" s="350"/>
      <c r="BZ32" s="350"/>
      <c r="CA32" s="350"/>
      <c r="CB32" s="350"/>
      <c r="CC32" s="350"/>
      <c r="CD32" s="350"/>
      <c r="CE32" s="350"/>
      <c r="CF32" s="350"/>
      <c r="CG32" s="350"/>
      <c r="CH32" s="350"/>
      <c r="CI32" s="350"/>
      <c r="CJ32" s="350"/>
      <c r="CK32" s="350"/>
      <c r="CL32" s="350"/>
      <c r="CM32" s="350"/>
      <c r="CN32" s="350"/>
      <c r="CO32" s="350"/>
      <c r="CP32" s="351"/>
      <c r="CQ32" s="349"/>
      <c r="CR32" s="350"/>
      <c r="CS32" s="350"/>
      <c r="CT32" s="350"/>
      <c r="CU32" s="350"/>
      <c r="CV32" s="350"/>
      <c r="CW32" s="350"/>
      <c r="CX32" s="350"/>
      <c r="CY32" s="350"/>
      <c r="CZ32" s="350"/>
      <c r="DA32" s="350"/>
      <c r="DB32" s="350"/>
      <c r="DC32" s="350"/>
      <c r="DD32" s="350"/>
      <c r="DE32" s="350"/>
      <c r="DF32" s="350"/>
      <c r="DG32" s="350"/>
      <c r="DH32" s="351"/>
      <c r="DI32" s="352"/>
      <c r="DJ32" s="353"/>
      <c r="DK32" s="353"/>
      <c r="DL32" s="353"/>
      <c r="DM32" s="353"/>
      <c r="DN32" s="353"/>
      <c r="DO32" s="353"/>
      <c r="DP32" s="353"/>
      <c r="DQ32" s="353"/>
      <c r="DR32" s="353"/>
      <c r="DS32" s="353"/>
      <c r="DT32" s="353"/>
      <c r="DU32" s="353"/>
      <c r="DV32" s="353"/>
      <c r="DW32" s="353"/>
      <c r="DX32" s="354"/>
      <c r="DY32" s="376"/>
      <c r="DZ32" s="377"/>
      <c r="EA32" s="377"/>
      <c r="EB32" s="377"/>
      <c r="EC32" s="377"/>
      <c r="ED32" s="377"/>
      <c r="EE32" s="377"/>
      <c r="EF32" s="377"/>
      <c r="EG32" s="377"/>
      <c r="EH32" s="377"/>
      <c r="EI32" s="377"/>
      <c r="EJ32" s="377"/>
      <c r="EK32" s="377"/>
      <c r="EL32" s="377"/>
      <c r="EM32" s="377"/>
      <c r="EN32" s="378"/>
      <c r="EO32" s="358"/>
      <c r="EP32" s="358"/>
      <c r="EQ32" s="358"/>
      <c r="ER32" s="358"/>
      <c r="ES32" s="358"/>
      <c r="ET32" s="358"/>
      <c r="EU32" s="358"/>
      <c r="EV32" s="358"/>
      <c r="EW32" s="358"/>
      <c r="EX32" s="358"/>
      <c r="EY32" s="358"/>
      <c r="EZ32" s="358"/>
      <c r="FA32" s="358"/>
      <c r="FB32" s="358"/>
      <c r="FC32" s="358"/>
      <c r="FD32" s="358"/>
      <c r="FE32" s="358"/>
    </row>
    <row r="33" spans="1:162" s="86" customFormat="1" ht="15" customHeight="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90"/>
      <c r="Y33" s="366" t="s">
        <v>7</v>
      </c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 t="s">
        <v>7</v>
      </c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 t="s">
        <v>7</v>
      </c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 t="s">
        <v>7</v>
      </c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 t="s">
        <v>7</v>
      </c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366" t="s">
        <v>7</v>
      </c>
      <c r="DZ33" s="366"/>
      <c r="EA33" s="366"/>
      <c r="EB33" s="366"/>
      <c r="EC33" s="366"/>
      <c r="ED33" s="366"/>
      <c r="EE33" s="366"/>
      <c r="EF33" s="366"/>
      <c r="EG33" s="366"/>
      <c r="EH33" s="366"/>
      <c r="EI33" s="366"/>
      <c r="EJ33" s="366"/>
      <c r="EK33" s="366"/>
      <c r="EL33" s="366"/>
      <c r="EM33" s="366"/>
      <c r="EN33" s="366"/>
      <c r="EO33" s="358">
        <f>EO25+EO26+EO28</f>
        <v>3950599.9999979995</v>
      </c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D33" s="358"/>
      <c r="FE33" s="358"/>
    </row>
    <row r="34" spans="1:162">
      <c r="EO34" s="320">
        <f>2947900</f>
        <v>2947900</v>
      </c>
      <c r="EP34" s="320"/>
      <c r="EQ34" s="320"/>
      <c r="ER34" s="320"/>
      <c r="ES34" s="320"/>
      <c r="ET34" s="320"/>
      <c r="EU34" s="320"/>
      <c r="EV34" s="320"/>
      <c r="EW34" s="320"/>
      <c r="EX34" s="320"/>
      <c r="EY34" s="320"/>
      <c r="EZ34" s="320"/>
      <c r="FA34" s="320"/>
      <c r="FB34" s="320"/>
      <c r="FC34" s="320"/>
      <c r="FD34" s="320"/>
      <c r="FE34" s="320"/>
      <c r="FF34" s="17" t="s">
        <v>485</v>
      </c>
    </row>
    <row r="35" spans="1:162">
      <c r="EO35" s="321">
        <v>1002700</v>
      </c>
      <c r="EP35" s="321"/>
      <c r="EQ35" s="321"/>
      <c r="ER35" s="321"/>
      <c r="ES35" s="321"/>
      <c r="ET35" s="321"/>
      <c r="EU35" s="321"/>
      <c r="EV35" s="321"/>
      <c r="EW35" s="321"/>
      <c r="EX35" s="321"/>
      <c r="EY35" s="321"/>
      <c r="EZ35" s="321"/>
      <c r="FA35" s="321"/>
      <c r="FB35" s="321"/>
      <c r="FC35" s="321"/>
      <c r="FD35" s="321"/>
      <c r="FE35" s="321"/>
      <c r="FF35" s="17" t="s">
        <v>486</v>
      </c>
    </row>
    <row r="36" spans="1:162">
      <c r="EO36" s="321">
        <f>EO34+EO35</f>
        <v>3950600</v>
      </c>
      <c r="EP36" s="321"/>
      <c r="EQ36" s="321"/>
      <c r="ER36" s="321"/>
      <c r="ES36" s="321"/>
      <c r="ET36" s="321"/>
      <c r="EU36" s="321"/>
      <c r="EV36" s="321"/>
      <c r="EW36" s="321"/>
      <c r="EX36" s="321"/>
      <c r="EY36" s="321"/>
      <c r="EZ36" s="321"/>
      <c r="FA36" s="321"/>
      <c r="FB36" s="321"/>
      <c r="FC36" s="321"/>
      <c r="FD36" s="321"/>
      <c r="FE36" s="321"/>
    </row>
    <row r="37" spans="1:162">
      <c r="EO37" s="321">
        <f>EO33-EO36</f>
        <v>-2.0004808902740479E-6</v>
      </c>
      <c r="EP37" s="321"/>
      <c r="EQ37" s="321"/>
      <c r="ER37" s="321"/>
      <c r="ES37" s="321"/>
      <c r="ET37" s="321"/>
      <c r="EU37" s="321"/>
      <c r="EV37" s="321"/>
      <c r="EW37" s="321"/>
      <c r="EX37" s="321"/>
      <c r="EY37" s="321"/>
      <c r="EZ37" s="321"/>
      <c r="FA37" s="321"/>
      <c r="FB37" s="321"/>
      <c r="FC37" s="321"/>
      <c r="FD37" s="321"/>
      <c r="FE37" s="321"/>
    </row>
  </sheetData>
  <mergeCells count="121">
    <mergeCell ref="EO36:FE36"/>
    <mergeCell ref="EO37:FE37"/>
    <mergeCell ref="DY27:EN27"/>
    <mergeCell ref="EO27:FE27"/>
    <mergeCell ref="G27:X27"/>
    <mergeCell ref="A27:F27"/>
    <mergeCell ref="Y27:AN27"/>
    <mergeCell ref="AO27:BE27"/>
    <mergeCell ref="BF27:BW27"/>
    <mergeCell ref="BX29:CP29"/>
    <mergeCell ref="CQ29:DH29"/>
    <mergeCell ref="DI29:DX29"/>
    <mergeCell ref="DY29:EN29"/>
    <mergeCell ref="EO29:FE29"/>
    <mergeCell ref="CQ27:DH27"/>
    <mergeCell ref="DI27:DX27"/>
    <mergeCell ref="A33:X33"/>
    <mergeCell ref="Y33:AN33"/>
    <mergeCell ref="AO33:BE33"/>
    <mergeCell ref="BF33:BW33"/>
    <mergeCell ref="BX33:CP33"/>
    <mergeCell ref="A31:F31"/>
    <mergeCell ref="AO26:BE26"/>
    <mergeCell ref="BF26:BW26"/>
    <mergeCell ref="DY33:EN33"/>
    <mergeCell ref="EO33:FE33"/>
    <mergeCell ref="DI32:DX32"/>
    <mergeCell ref="DY32:EN32"/>
    <mergeCell ref="EO32:FE32"/>
    <mergeCell ref="A32:F32"/>
    <mergeCell ref="Y28:AN28"/>
    <mergeCell ref="AO28:BE28"/>
    <mergeCell ref="BF28:BW28"/>
    <mergeCell ref="BX30:CP30"/>
    <mergeCell ref="CQ30:DH30"/>
    <mergeCell ref="DI30:DX30"/>
    <mergeCell ref="DY30:EN30"/>
    <mergeCell ref="EO30:FE30"/>
    <mergeCell ref="A30:F30"/>
    <mergeCell ref="G30:X30"/>
    <mergeCell ref="Y30:AN30"/>
    <mergeCell ref="AO30:BE30"/>
    <mergeCell ref="BF30:BW30"/>
    <mergeCell ref="AO29:BE29"/>
    <mergeCell ref="BF29:BW29"/>
    <mergeCell ref="A28:F28"/>
    <mergeCell ref="G28:X28"/>
    <mergeCell ref="CQ33:DH33"/>
    <mergeCell ref="DI33:DX33"/>
    <mergeCell ref="A29:F29"/>
    <mergeCell ref="G29:X29"/>
    <mergeCell ref="Y29:AN29"/>
    <mergeCell ref="DI24:DX24"/>
    <mergeCell ref="DY24:EN24"/>
    <mergeCell ref="CQ32:DH32"/>
    <mergeCell ref="DI25:DX25"/>
    <mergeCell ref="DY25:EN25"/>
    <mergeCell ref="G31:X31"/>
    <mergeCell ref="Y31:AN31"/>
    <mergeCell ref="AO31:BE31"/>
    <mergeCell ref="BF31:BW31"/>
    <mergeCell ref="G32:X32"/>
    <mergeCell ref="Y32:AN32"/>
    <mergeCell ref="AO32:BE32"/>
    <mergeCell ref="BF32:BW32"/>
    <mergeCell ref="BX32:CP32"/>
    <mergeCell ref="A26:F26"/>
    <mergeCell ref="G26:X26"/>
    <mergeCell ref="Y26:AN26"/>
    <mergeCell ref="EO25:FE25"/>
    <mergeCell ref="BX25:CP25"/>
    <mergeCell ref="CQ25:DH25"/>
    <mergeCell ref="BX31:CP31"/>
    <mergeCell ref="BX28:CP28"/>
    <mergeCell ref="DY28:EN28"/>
    <mergeCell ref="EO28:FE28"/>
    <mergeCell ref="BX26:CP26"/>
    <mergeCell ref="CQ26:DH26"/>
    <mergeCell ref="DI26:DX26"/>
    <mergeCell ref="CQ31:DH31"/>
    <mergeCell ref="DI31:DX31"/>
    <mergeCell ref="DY31:EN31"/>
    <mergeCell ref="EO31:FE31"/>
    <mergeCell ref="CQ28:DH28"/>
    <mergeCell ref="DI28:DX28"/>
    <mergeCell ref="DY26:EN26"/>
    <mergeCell ref="EO26:FE26"/>
    <mergeCell ref="BX27:CP27"/>
    <mergeCell ref="BX23:CP23"/>
    <mergeCell ref="CQ23:DH23"/>
    <mergeCell ref="A25:F25"/>
    <mergeCell ref="G25:X25"/>
    <mergeCell ref="Y25:AN25"/>
    <mergeCell ref="AO25:BE25"/>
    <mergeCell ref="BF25:BW25"/>
    <mergeCell ref="BX24:CP24"/>
    <mergeCell ref="CQ24:DH24"/>
    <mergeCell ref="EO34:FE34"/>
    <mergeCell ref="EO35:FE35"/>
    <mergeCell ref="A11:FE11"/>
    <mergeCell ref="A13:FE13"/>
    <mergeCell ref="X15:FE15"/>
    <mergeCell ref="A17:AO17"/>
    <mergeCell ref="AP17:FE17"/>
    <mergeCell ref="EO24:FE24"/>
    <mergeCell ref="A24:F24"/>
    <mergeCell ref="G24:X24"/>
    <mergeCell ref="Y24:AN24"/>
    <mergeCell ref="AO24:BE24"/>
    <mergeCell ref="BF24:BW24"/>
    <mergeCell ref="A19:FE19"/>
    <mergeCell ref="A21:F23"/>
    <mergeCell ref="G21:X23"/>
    <mergeCell ref="Y21:AN23"/>
    <mergeCell ref="AO21:DH21"/>
    <mergeCell ref="DI21:DX23"/>
    <mergeCell ref="DY21:EN23"/>
    <mergeCell ref="EO21:FE23"/>
    <mergeCell ref="AO22:BE23"/>
    <mergeCell ref="BF22:DH22"/>
    <mergeCell ref="BF23:BW23"/>
  </mergeCells>
  <pageMargins left="0" right="0" top="0.78740157480314965" bottom="0.39370078740157483" header="0.19685039370078741" footer="0.19685039370078741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Y163"/>
  <sheetViews>
    <sheetView tabSelected="1" view="pageBreakPreview" topLeftCell="A16" zoomScaleSheetLayoutView="100" workbookViewId="0">
      <selection activeCell="DR40" sqref="DR40"/>
    </sheetView>
  </sheetViews>
  <sheetFormatPr defaultColWidth="0.85546875" defaultRowHeight="12" customHeight="1"/>
  <cols>
    <col min="1" max="92" width="0.85546875" style="80"/>
    <col min="93" max="93" width="10.28515625" style="80" customWidth="1"/>
    <col min="94" max="16384" width="0.85546875" style="80"/>
  </cols>
  <sheetData>
    <row r="1" spans="1:107" ht="3" customHeight="1"/>
    <row r="2" spans="1:107" s="82" customFormat="1" ht="14.25">
      <c r="A2" s="403" t="s">
        <v>230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403"/>
      <c r="CN2" s="403"/>
      <c r="CO2" s="403"/>
      <c r="CP2" s="403"/>
      <c r="CQ2" s="403"/>
      <c r="CR2" s="403"/>
      <c r="CS2" s="403"/>
      <c r="CT2" s="403"/>
      <c r="CU2" s="403"/>
      <c r="CV2" s="403"/>
      <c r="CW2" s="403"/>
      <c r="CX2" s="403"/>
      <c r="CY2" s="403"/>
      <c r="CZ2" s="403"/>
      <c r="DA2" s="403"/>
    </row>
    <row r="3" spans="1:107" ht="10.5" customHeight="1">
      <c r="DC3" s="80" t="s">
        <v>388</v>
      </c>
    </row>
    <row r="4" spans="1:107" s="84" customFormat="1" ht="45" customHeight="1">
      <c r="A4" s="328" t="s">
        <v>220</v>
      </c>
      <c r="B4" s="329"/>
      <c r="C4" s="329"/>
      <c r="D4" s="329"/>
      <c r="E4" s="329"/>
      <c r="F4" s="330"/>
      <c r="G4" s="328" t="s">
        <v>231</v>
      </c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30"/>
      <c r="AE4" s="328" t="s">
        <v>232</v>
      </c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30"/>
      <c r="BD4" s="328" t="s">
        <v>233</v>
      </c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30"/>
      <c r="BT4" s="328" t="s">
        <v>234</v>
      </c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30"/>
      <c r="CJ4" s="328" t="s">
        <v>235</v>
      </c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30"/>
    </row>
    <row r="5" spans="1:107" s="85" customFormat="1" ht="12.75">
      <c r="A5" s="327">
        <v>1</v>
      </c>
      <c r="B5" s="327"/>
      <c r="C5" s="327"/>
      <c r="D5" s="327"/>
      <c r="E5" s="327"/>
      <c r="F5" s="327"/>
      <c r="G5" s="327">
        <v>2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>
        <v>3</v>
      </c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>
        <v>4</v>
      </c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>
        <v>5</v>
      </c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>
        <v>6</v>
      </c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27"/>
      <c r="CZ5" s="327"/>
      <c r="DA5" s="327"/>
    </row>
    <row r="6" spans="1:107" s="86" customFormat="1" ht="15" customHeight="1">
      <c r="A6" s="392"/>
      <c r="B6" s="392"/>
      <c r="C6" s="392"/>
      <c r="D6" s="392"/>
      <c r="E6" s="392"/>
      <c r="F6" s="39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66"/>
      <c r="BR6" s="366"/>
      <c r="BS6" s="366"/>
      <c r="BT6" s="366"/>
      <c r="BU6" s="366"/>
      <c r="BV6" s="366"/>
      <c r="BW6" s="366"/>
      <c r="BX6" s="366"/>
      <c r="BY6" s="366"/>
      <c r="BZ6" s="366"/>
      <c r="CA6" s="366"/>
      <c r="CB6" s="366"/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</row>
    <row r="7" spans="1:107" s="86" customFormat="1" ht="15" customHeight="1">
      <c r="A7" s="392"/>
      <c r="B7" s="392"/>
      <c r="C7" s="392"/>
      <c r="D7" s="392"/>
      <c r="E7" s="392"/>
      <c r="F7" s="39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6"/>
      <c r="BX7" s="366"/>
      <c r="BY7" s="366"/>
      <c r="BZ7" s="366"/>
      <c r="CA7" s="366"/>
      <c r="CB7" s="366"/>
      <c r="CC7" s="366"/>
      <c r="CD7" s="366"/>
      <c r="CE7" s="366"/>
      <c r="CF7" s="366"/>
      <c r="CG7" s="366"/>
      <c r="CH7" s="366"/>
      <c r="CI7" s="366"/>
      <c r="CJ7" s="366"/>
      <c r="CK7" s="366"/>
      <c r="CL7" s="366"/>
      <c r="CM7" s="366"/>
      <c r="CN7" s="366"/>
      <c r="CO7" s="366"/>
      <c r="CP7" s="366"/>
      <c r="CQ7" s="366"/>
      <c r="CR7" s="366"/>
      <c r="CS7" s="366"/>
      <c r="CT7" s="366"/>
      <c r="CU7" s="366"/>
      <c r="CV7" s="366"/>
      <c r="CW7" s="366"/>
      <c r="CX7" s="366"/>
      <c r="CY7" s="366"/>
      <c r="CZ7" s="366"/>
      <c r="DA7" s="366"/>
    </row>
    <row r="8" spans="1:107" s="86" customFormat="1" ht="15" customHeight="1">
      <c r="A8" s="392"/>
      <c r="B8" s="392"/>
      <c r="C8" s="392"/>
      <c r="D8" s="392"/>
      <c r="E8" s="392"/>
      <c r="F8" s="392"/>
      <c r="G8" s="389" t="s">
        <v>229</v>
      </c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90"/>
      <c r="AE8" s="366" t="s">
        <v>7</v>
      </c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 t="s">
        <v>7</v>
      </c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 t="s">
        <v>7</v>
      </c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366"/>
      <c r="CY8" s="366"/>
      <c r="CZ8" s="366"/>
      <c r="DA8" s="366"/>
    </row>
    <row r="10" spans="1:107" s="82" customFormat="1" ht="14.25">
      <c r="A10" s="323" t="s">
        <v>236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</row>
    <row r="11" spans="1:107" ht="10.5" customHeight="1"/>
    <row r="12" spans="1:107" s="84" customFormat="1" ht="55.5" customHeight="1">
      <c r="A12" s="328" t="s">
        <v>220</v>
      </c>
      <c r="B12" s="329"/>
      <c r="C12" s="329"/>
      <c r="D12" s="329"/>
      <c r="E12" s="329"/>
      <c r="F12" s="330"/>
      <c r="G12" s="328" t="s">
        <v>231</v>
      </c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30"/>
      <c r="AE12" s="328" t="s">
        <v>237</v>
      </c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30"/>
      <c r="AZ12" s="328" t="s">
        <v>238</v>
      </c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30"/>
      <c r="BR12" s="328" t="s">
        <v>239</v>
      </c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30"/>
      <c r="CJ12" s="328" t="s">
        <v>235</v>
      </c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29"/>
      <c r="CY12" s="329"/>
      <c r="CZ12" s="329"/>
      <c r="DA12" s="330"/>
    </row>
    <row r="13" spans="1:107" s="85" customFormat="1" ht="12.75">
      <c r="A13" s="327">
        <v>1</v>
      </c>
      <c r="B13" s="327"/>
      <c r="C13" s="327"/>
      <c r="D13" s="327"/>
      <c r="E13" s="327"/>
      <c r="F13" s="327"/>
      <c r="G13" s="327">
        <v>2</v>
      </c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>
        <v>3</v>
      </c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>
        <v>4</v>
      </c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>
        <v>5</v>
      </c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327"/>
      <c r="CD13" s="327"/>
      <c r="CE13" s="327"/>
      <c r="CF13" s="327"/>
      <c r="CG13" s="327"/>
      <c r="CH13" s="327"/>
      <c r="CI13" s="327"/>
      <c r="CJ13" s="327">
        <v>6</v>
      </c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7"/>
      <c r="CZ13" s="327"/>
      <c r="DA13" s="327"/>
    </row>
    <row r="14" spans="1:107" s="86" customFormat="1" ht="44.25" customHeight="1">
      <c r="A14" s="392" t="s">
        <v>244</v>
      </c>
      <c r="B14" s="392"/>
      <c r="C14" s="392"/>
      <c r="D14" s="392"/>
      <c r="E14" s="392"/>
      <c r="F14" s="392"/>
      <c r="G14" s="402" t="s">
        <v>423</v>
      </c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366">
        <v>1</v>
      </c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>
        <v>12</v>
      </c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>
        <v>9744.5400000000009</v>
      </c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401">
        <f>AE14*AZ14*BR14</f>
        <v>116934.48000000001</v>
      </c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1"/>
      <c r="CV14" s="401"/>
      <c r="CW14" s="401"/>
      <c r="CX14" s="401"/>
      <c r="CY14" s="401"/>
      <c r="CZ14" s="401"/>
      <c r="DA14" s="401"/>
    </row>
    <row r="15" spans="1:107" s="86" customFormat="1" ht="15" customHeight="1">
      <c r="A15" s="392"/>
      <c r="B15" s="392"/>
      <c r="C15" s="392"/>
      <c r="D15" s="392"/>
      <c r="E15" s="392"/>
      <c r="F15" s="39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</row>
    <row r="16" spans="1:107" s="86" customFormat="1" ht="15" customHeight="1">
      <c r="A16" s="392"/>
      <c r="B16" s="392"/>
      <c r="C16" s="392"/>
      <c r="D16" s="392"/>
      <c r="E16" s="392"/>
      <c r="F16" s="392"/>
      <c r="G16" s="389" t="s">
        <v>229</v>
      </c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90"/>
      <c r="AE16" s="366" t="s">
        <v>7</v>
      </c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 t="s">
        <v>7</v>
      </c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 t="s">
        <v>7</v>
      </c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401">
        <f>CJ14</f>
        <v>116934.48000000001</v>
      </c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</row>
    <row r="18" spans="1:105" s="82" customFormat="1" ht="41.25" customHeight="1">
      <c r="A18" s="404" t="s">
        <v>240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  <c r="CD18" s="404"/>
      <c r="CE18" s="404"/>
      <c r="CF18" s="404"/>
      <c r="CG18" s="404"/>
      <c r="CH18" s="404"/>
      <c r="CI18" s="404"/>
      <c r="CJ18" s="404"/>
      <c r="CK18" s="404"/>
      <c r="CL18" s="404"/>
      <c r="CM18" s="404"/>
      <c r="CN18" s="404"/>
      <c r="CO18" s="404"/>
      <c r="CP18" s="404"/>
      <c r="CQ18" s="404"/>
      <c r="CR18" s="404"/>
      <c r="CS18" s="404"/>
      <c r="CT18" s="404"/>
      <c r="CU18" s="404"/>
      <c r="CV18" s="404"/>
      <c r="CW18" s="404"/>
      <c r="CX18" s="404"/>
      <c r="CY18" s="404"/>
      <c r="CZ18" s="404"/>
      <c r="DA18" s="404"/>
    </row>
    <row r="19" spans="1:105" ht="10.5" customHeight="1"/>
    <row r="20" spans="1:105" ht="55.5" customHeight="1">
      <c r="A20" s="328" t="s">
        <v>220</v>
      </c>
      <c r="B20" s="329"/>
      <c r="C20" s="329"/>
      <c r="D20" s="329"/>
      <c r="E20" s="329"/>
      <c r="F20" s="330"/>
      <c r="G20" s="328" t="s">
        <v>241</v>
      </c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D20" s="329"/>
      <c r="BE20" s="329"/>
      <c r="BF20" s="329"/>
      <c r="BG20" s="329"/>
      <c r="BH20" s="329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  <c r="BV20" s="330"/>
      <c r="BW20" s="328" t="s">
        <v>242</v>
      </c>
      <c r="BX20" s="329"/>
      <c r="BY20" s="329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29"/>
      <c r="CL20" s="330"/>
      <c r="CM20" s="328" t="s">
        <v>243</v>
      </c>
      <c r="CN20" s="329"/>
      <c r="CO20" s="329"/>
      <c r="CP20" s="329"/>
      <c r="CQ20" s="329"/>
      <c r="CR20" s="329"/>
      <c r="CS20" s="329"/>
      <c r="CT20" s="329"/>
      <c r="CU20" s="329"/>
      <c r="CV20" s="329"/>
      <c r="CW20" s="329"/>
      <c r="CX20" s="329"/>
      <c r="CY20" s="329"/>
      <c r="CZ20" s="329"/>
      <c r="DA20" s="330"/>
    </row>
    <row r="21" spans="1:105" s="17" customFormat="1" ht="12.75">
      <c r="A21" s="327">
        <v>1</v>
      </c>
      <c r="B21" s="327"/>
      <c r="C21" s="327"/>
      <c r="D21" s="327"/>
      <c r="E21" s="327"/>
      <c r="F21" s="327"/>
      <c r="G21" s="327">
        <v>2</v>
      </c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>
        <v>3</v>
      </c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>
        <v>4</v>
      </c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</row>
    <row r="22" spans="1:105" ht="15" customHeight="1">
      <c r="A22" s="392" t="s">
        <v>244</v>
      </c>
      <c r="B22" s="392"/>
      <c r="C22" s="392"/>
      <c r="D22" s="392"/>
      <c r="E22" s="392"/>
      <c r="F22" s="392"/>
      <c r="G22" s="87"/>
      <c r="H22" s="394" t="s">
        <v>245</v>
      </c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5"/>
      <c r="BW22" s="366" t="s">
        <v>7</v>
      </c>
      <c r="BX22" s="366"/>
      <c r="BY22" s="366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>
        <f>CM23</f>
        <v>869150.8</v>
      </c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</row>
    <row r="23" spans="1:105" s="17" customFormat="1" ht="12.75">
      <c r="A23" s="407" t="s">
        <v>246</v>
      </c>
      <c r="B23" s="408"/>
      <c r="C23" s="408"/>
      <c r="D23" s="408"/>
      <c r="E23" s="408"/>
      <c r="F23" s="409"/>
      <c r="G23" s="88"/>
      <c r="H23" s="413" t="s">
        <v>4</v>
      </c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4"/>
      <c r="BW23" s="415">
        <v>3950600</v>
      </c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6"/>
      <c r="CI23" s="416"/>
      <c r="CJ23" s="416"/>
      <c r="CK23" s="416"/>
      <c r="CL23" s="417"/>
      <c r="CM23" s="415">
        <f>BW23*22%+18.8</f>
        <v>869150.8</v>
      </c>
      <c r="CN23" s="421"/>
      <c r="CO23" s="421"/>
      <c r="CP23" s="421"/>
      <c r="CQ23" s="421"/>
      <c r="CR23" s="421"/>
      <c r="CS23" s="421"/>
      <c r="CT23" s="421"/>
      <c r="CU23" s="421"/>
      <c r="CV23" s="421"/>
      <c r="CW23" s="421"/>
      <c r="CX23" s="421"/>
      <c r="CY23" s="421"/>
      <c r="CZ23" s="421"/>
      <c r="DA23" s="422"/>
    </row>
    <row r="24" spans="1:105" s="17" customFormat="1" ht="12.75">
      <c r="A24" s="410"/>
      <c r="B24" s="411"/>
      <c r="C24" s="411"/>
      <c r="D24" s="411"/>
      <c r="E24" s="411"/>
      <c r="F24" s="412"/>
      <c r="G24" s="89"/>
      <c r="H24" s="426" t="s">
        <v>247</v>
      </c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  <c r="AT24" s="426"/>
      <c r="AU24" s="426"/>
      <c r="AV24" s="426"/>
      <c r="AW24" s="426"/>
      <c r="AX24" s="426"/>
      <c r="AY24" s="426"/>
      <c r="AZ24" s="426"/>
      <c r="BA24" s="426"/>
      <c r="BB24" s="426"/>
      <c r="BC24" s="426"/>
      <c r="BD24" s="426"/>
      <c r="BE24" s="426"/>
      <c r="BF24" s="426"/>
      <c r="BG24" s="426"/>
      <c r="BH24" s="426"/>
      <c r="BI24" s="426"/>
      <c r="BJ24" s="426"/>
      <c r="BK24" s="426"/>
      <c r="BL24" s="426"/>
      <c r="BM24" s="426"/>
      <c r="BN24" s="426"/>
      <c r="BO24" s="426"/>
      <c r="BP24" s="426"/>
      <c r="BQ24" s="426"/>
      <c r="BR24" s="426"/>
      <c r="BS24" s="426"/>
      <c r="BT24" s="426"/>
      <c r="BU24" s="426"/>
      <c r="BV24" s="427"/>
      <c r="BW24" s="418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20"/>
      <c r="CM24" s="423"/>
      <c r="CN24" s="424"/>
      <c r="CO24" s="424"/>
      <c r="CP24" s="424"/>
      <c r="CQ24" s="424"/>
      <c r="CR24" s="424"/>
      <c r="CS24" s="424"/>
      <c r="CT24" s="424"/>
      <c r="CU24" s="424"/>
      <c r="CV24" s="424"/>
      <c r="CW24" s="424"/>
      <c r="CX24" s="424"/>
      <c r="CY24" s="424"/>
      <c r="CZ24" s="424"/>
      <c r="DA24" s="425"/>
    </row>
    <row r="25" spans="1:105" s="17" customFormat="1" ht="13.5" customHeight="1">
      <c r="A25" s="392" t="s">
        <v>248</v>
      </c>
      <c r="B25" s="392"/>
      <c r="C25" s="392"/>
      <c r="D25" s="392"/>
      <c r="E25" s="392"/>
      <c r="F25" s="392"/>
      <c r="G25" s="87"/>
      <c r="H25" s="405" t="s">
        <v>249</v>
      </c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6"/>
      <c r="DA25" s="366"/>
    </row>
    <row r="26" spans="1:105" s="17" customFormat="1" ht="26.25" customHeight="1">
      <c r="A26" s="392" t="s">
        <v>250</v>
      </c>
      <c r="B26" s="392"/>
      <c r="C26" s="392"/>
      <c r="D26" s="392"/>
      <c r="E26" s="392"/>
      <c r="F26" s="392"/>
      <c r="G26" s="87"/>
      <c r="H26" s="405" t="s">
        <v>251</v>
      </c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  <c r="BL26" s="405"/>
      <c r="BM26" s="405"/>
      <c r="BN26" s="405"/>
      <c r="BO26" s="405"/>
      <c r="BP26" s="405"/>
      <c r="BQ26" s="405"/>
      <c r="BR26" s="405"/>
      <c r="BS26" s="405"/>
      <c r="BT26" s="405"/>
      <c r="BU26" s="405"/>
      <c r="BV26" s="40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6"/>
      <c r="DA26" s="366"/>
    </row>
    <row r="27" spans="1:105" s="17" customFormat="1" ht="26.25" customHeight="1">
      <c r="A27" s="392" t="s">
        <v>134</v>
      </c>
      <c r="B27" s="392"/>
      <c r="C27" s="392"/>
      <c r="D27" s="392"/>
      <c r="E27" s="392"/>
      <c r="F27" s="392"/>
      <c r="G27" s="87"/>
      <c r="H27" s="394" t="s">
        <v>252</v>
      </c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5"/>
      <c r="BW27" s="366" t="s">
        <v>7</v>
      </c>
      <c r="BX27" s="366"/>
      <c r="BY27" s="366"/>
      <c r="BZ27" s="366"/>
      <c r="CA27" s="366"/>
      <c r="CB27" s="366"/>
      <c r="CC27" s="366"/>
      <c r="CD27" s="366"/>
      <c r="CE27" s="366"/>
      <c r="CF27" s="366"/>
      <c r="CG27" s="366"/>
      <c r="CH27" s="366"/>
      <c r="CI27" s="366"/>
      <c r="CJ27" s="366"/>
      <c r="CK27" s="366"/>
      <c r="CL27" s="366"/>
      <c r="CM27" s="366">
        <f>CM28+CM31</f>
        <v>122468.59999999999</v>
      </c>
      <c r="CN27" s="366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6"/>
      <c r="DA27" s="366"/>
    </row>
    <row r="28" spans="1:105" s="17" customFormat="1" ht="12.75" customHeight="1">
      <c r="A28" s="407" t="s">
        <v>253</v>
      </c>
      <c r="B28" s="408"/>
      <c r="C28" s="408"/>
      <c r="D28" s="408"/>
      <c r="E28" s="408"/>
      <c r="F28" s="409"/>
      <c r="G28" s="88"/>
      <c r="H28" s="413" t="s">
        <v>4</v>
      </c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4"/>
      <c r="BW28" s="415">
        <v>3950600</v>
      </c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6"/>
      <c r="CI28" s="416"/>
      <c r="CJ28" s="416"/>
      <c r="CK28" s="416"/>
      <c r="CL28" s="417"/>
      <c r="CM28" s="415">
        <f>BW28*2.9%</f>
        <v>114567.4</v>
      </c>
      <c r="CN28" s="421"/>
      <c r="CO28" s="421"/>
      <c r="CP28" s="421"/>
      <c r="CQ28" s="421"/>
      <c r="CR28" s="421"/>
      <c r="CS28" s="421"/>
      <c r="CT28" s="421"/>
      <c r="CU28" s="421"/>
      <c r="CV28" s="421"/>
      <c r="CW28" s="421"/>
      <c r="CX28" s="421"/>
      <c r="CY28" s="421"/>
      <c r="CZ28" s="421"/>
      <c r="DA28" s="422"/>
    </row>
    <row r="29" spans="1:105" s="17" customFormat="1" ht="25.5" customHeight="1">
      <c r="A29" s="410"/>
      <c r="B29" s="411"/>
      <c r="C29" s="411"/>
      <c r="D29" s="411"/>
      <c r="E29" s="411"/>
      <c r="F29" s="412"/>
      <c r="G29" s="89"/>
      <c r="H29" s="426" t="s">
        <v>254</v>
      </c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6"/>
      <c r="BG29" s="426"/>
      <c r="BH29" s="426"/>
      <c r="BI29" s="426"/>
      <c r="BJ29" s="426"/>
      <c r="BK29" s="426"/>
      <c r="BL29" s="426"/>
      <c r="BM29" s="426"/>
      <c r="BN29" s="426"/>
      <c r="BO29" s="426"/>
      <c r="BP29" s="426"/>
      <c r="BQ29" s="426"/>
      <c r="BR29" s="426"/>
      <c r="BS29" s="426"/>
      <c r="BT29" s="426"/>
      <c r="BU29" s="426"/>
      <c r="BV29" s="427"/>
      <c r="BW29" s="418"/>
      <c r="BX29" s="419"/>
      <c r="BY29" s="419"/>
      <c r="BZ29" s="419"/>
      <c r="CA29" s="419"/>
      <c r="CB29" s="419"/>
      <c r="CC29" s="419"/>
      <c r="CD29" s="419"/>
      <c r="CE29" s="419"/>
      <c r="CF29" s="419"/>
      <c r="CG29" s="419"/>
      <c r="CH29" s="419"/>
      <c r="CI29" s="419"/>
      <c r="CJ29" s="419"/>
      <c r="CK29" s="419"/>
      <c r="CL29" s="420"/>
      <c r="CM29" s="423"/>
      <c r="CN29" s="424"/>
      <c r="CO29" s="424"/>
      <c r="CP29" s="424"/>
      <c r="CQ29" s="424"/>
      <c r="CR29" s="424"/>
      <c r="CS29" s="424"/>
      <c r="CT29" s="424"/>
      <c r="CU29" s="424"/>
      <c r="CV29" s="424"/>
      <c r="CW29" s="424"/>
      <c r="CX29" s="424"/>
      <c r="CY29" s="424"/>
      <c r="CZ29" s="424"/>
      <c r="DA29" s="425"/>
    </row>
    <row r="30" spans="1:105" s="17" customFormat="1" ht="26.25" customHeight="1">
      <c r="A30" s="392" t="s">
        <v>255</v>
      </c>
      <c r="B30" s="392"/>
      <c r="C30" s="392"/>
      <c r="D30" s="392"/>
      <c r="E30" s="392"/>
      <c r="F30" s="392"/>
      <c r="G30" s="87"/>
      <c r="H30" s="405" t="s">
        <v>256</v>
      </c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  <c r="BL30" s="405"/>
      <c r="BM30" s="405"/>
      <c r="BN30" s="405"/>
      <c r="BO30" s="405"/>
      <c r="BP30" s="405"/>
      <c r="BQ30" s="405"/>
      <c r="BR30" s="405"/>
      <c r="BS30" s="405"/>
      <c r="BT30" s="405"/>
      <c r="BU30" s="405"/>
      <c r="BV30" s="40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</row>
    <row r="31" spans="1:105" s="17" customFormat="1" ht="27" customHeight="1">
      <c r="A31" s="392" t="s">
        <v>257</v>
      </c>
      <c r="B31" s="392"/>
      <c r="C31" s="392"/>
      <c r="D31" s="392"/>
      <c r="E31" s="392"/>
      <c r="F31" s="392"/>
      <c r="G31" s="87"/>
      <c r="H31" s="405" t="s">
        <v>258</v>
      </c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  <c r="BL31" s="405"/>
      <c r="BM31" s="405"/>
      <c r="BN31" s="405"/>
      <c r="BO31" s="405"/>
      <c r="BP31" s="405"/>
      <c r="BQ31" s="405"/>
      <c r="BR31" s="405"/>
      <c r="BS31" s="405"/>
      <c r="BT31" s="405"/>
      <c r="BU31" s="405"/>
      <c r="BV31" s="406"/>
      <c r="BW31" s="366">
        <v>3950600</v>
      </c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>
        <f>BW31*0.2%</f>
        <v>7901.2</v>
      </c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</row>
    <row r="32" spans="1:105" s="17" customFormat="1" ht="27" customHeight="1">
      <c r="A32" s="392" t="s">
        <v>259</v>
      </c>
      <c r="B32" s="392"/>
      <c r="C32" s="392"/>
      <c r="D32" s="392"/>
      <c r="E32" s="392"/>
      <c r="F32" s="392"/>
      <c r="G32" s="87"/>
      <c r="H32" s="405" t="s">
        <v>260</v>
      </c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05"/>
      <c r="BU32" s="405"/>
      <c r="BV32" s="40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</row>
    <row r="33" spans="1:129" s="17" customFormat="1" ht="27" customHeight="1">
      <c r="A33" s="392" t="s">
        <v>261</v>
      </c>
      <c r="B33" s="392"/>
      <c r="C33" s="392"/>
      <c r="D33" s="392"/>
      <c r="E33" s="392"/>
      <c r="F33" s="392"/>
      <c r="G33" s="87"/>
      <c r="H33" s="405" t="s">
        <v>260</v>
      </c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  <c r="BL33" s="405"/>
      <c r="BM33" s="405"/>
      <c r="BN33" s="405"/>
      <c r="BO33" s="405"/>
      <c r="BP33" s="405"/>
      <c r="BQ33" s="405"/>
      <c r="BR33" s="405"/>
      <c r="BS33" s="405"/>
      <c r="BT33" s="405"/>
      <c r="BU33" s="405"/>
      <c r="BV33" s="40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</row>
    <row r="34" spans="1:129" s="17" customFormat="1" ht="26.25" customHeight="1">
      <c r="A34" s="392" t="s">
        <v>135</v>
      </c>
      <c r="B34" s="392"/>
      <c r="C34" s="392"/>
      <c r="D34" s="392"/>
      <c r="E34" s="392"/>
      <c r="F34" s="392"/>
      <c r="G34" s="87"/>
      <c r="H34" s="394" t="s">
        <v>262</v>
      </c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5"/>
      <c r="BW34" s="366">
        <v>3950600</v>
      </c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>
        <f>BW34*5.1%</f>
        <v>201480.59999999998</v>
      </c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</row>
    <row r="35" spans="1:129" s="17" customFormat="1" ht="13.5" customHeight="1">
      <c r="A35" s="392"/>
      <c r="B35" s="392"/>
      <c r="C35" s="392"/>
      <c r="D35" s="392"/>
      <c r="E35" s="392"/>
      <c r="F35" s="392"/>
      <c r="G35" s="388" t="s">
        <v>229</v>
      </c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90"/>
      <c r="BW35" s="366" t="s">
        <v>7</v>
      </c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>
        <f>CM22+CM27+CM34</f>
        <v>1193100</v>
      </c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189" t="s">
        <v>487</v>
      </c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</row>
    <row r="36" spans="1:129" ht="3" customHeight="1"/>
    <row r="37" spans="1:129" s="2" customFormat="1" ht="48" customHeight="1">
      <c r="A37" s="396" t="s">
        <v>263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1"/>
      <c r="DC37" s="391"/>
      <c r="DD37" s="391"/>
      <c r="DE37" s="391"/>
      <c r="DF37" s="391"/>
      <c r="DG37" s="391"/>
      <c r="DH37" s="391"/>
      <c r="DI37" s="391"/>
      <c r="DJ37" s="391"/>
      <c r="DK37" s="391"/>
      <c r="DL37" s="391"/>
      <c r="DM37" s="391"/>
      <c r="DN37" s="391"/>
      <c r="DO37" s="391"/>
      <c r="DP37" s="391"/>
      <c r="DQ37" s="391"/>
      <c r="DR37" s="391"/>
    </row>
    <row r="39" spans="1:129" s="82" customFormat="1" ht="14.25">
      <c r="A39" s="323" t="s">
        <v>264</v>
      </c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</row>
    <row r="40" spans="1:129" ht="6" customHeight="1"/>
    <row r="41" spans="1:129" s="82" customFormat="1" ht="14.25">
      <c r="A41" s="82" t="s">
        <v>217</v>
      </c>
      <c r="X41" s="398" t="s">
        <v>449</v>
      </c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8"/>
      <c r="BJ41" s="398"/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398"/>
      <c r="BW41" s="398"/>
      <c r="BX41" s="398"/>
      <c r="BY41" s="398"/>
      <c r="BZ41" s="398"/>
      <c r="CA41" s="398"/>
      <c r="CB41" s="398"/>
      <c r="CC41" s="398"/>
      <c r="CD41" s="398"/>
      <c r="CE41" s="398"/>
      <c r="CF41" s="398"/>
      <c r="CG41" s="398"/>
      <c r="CH41" s="398"/>
      <c r="CI41" s="398"/>
      <c r="CJ41" s="398"/>
      <c r="CK41" s="398"/>
      <c r="CL41" s="398"/>
      <c r="CM41" s="398"/>
      <c r="CN41" s="398"/>
      <c r="CO41" s="398"/>
      <c r="CP41" s="398"/>
      <c r="CQ41" s="398"/>
      <c r="CR41" s="398"/>
      <c r="CS41" s="398"/>
      <c r="CT41" s="398"/>
      <c r="CU41" s="398"/>
      <c r="CV41" s="398"/>
      <c r="CW41" s="398"/>
      <c r="CX41" s="398"/>
      <c r="CY41" s="398"/>
      <c r="CZ41" s="398"/>
      <c r="DA41" s="398"/>
    </row>
    <row r="42" spans="1:129" s="82" customFormat="1" ht="6" customHeight="1"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</row>
    <row r="43" spans="1:129" s="82" customFormat="1" ht="14.25">
      <c r="A43" s="399" t="s">
        <v>218</v>
      </c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400" t="s">
        <v>460</v>
      </c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400"/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400"/>
      <c r="BV43" s="400"/>
      <c r="BW43" s="400"/>
      <c r="BX43" s="400"/>
      <c r="BY43" s="400"/>
      <c r="BZ43" s="400"/>
      <c r="CA43" s="400"/>
      <c r="CB43" s="400"/>
      <c r="CC43" s="400"/>
      <c r="CD43" s="400"/>
      <c r="CE43" s="400"/>
      <c r="CF43" s="400"/>
      <c r="CG43" s="400"/>
      <c r="CH43" s="400"/>
      <c r="CI43" s="400"/>
      <c r="CJ43" s="400"/>
      <c r="CK43" s="400"/>
      <c r="CL43" s="400"/>
      <c r="CM43" s="400"/>
      <c r="CN43" s="400"/>
      <c r="CO43" s="400"/>
      <c r="CP43" s="400"/>
      <c r="CQ43" s="400"/>
      <c r="CR43" s="400"/>
      <c r="CS43" s="400"/>
      <c r="CT43" s="400"/>
      <c r="CU43" s="400"/>
      <c r="CV43" s="400"/>
      <c r="CW43" s="400"/>
      <c r="CX43" s="400"/>
      <c r="CY43" s="400"/>
      <c r="CZ43" s="400"/>
      <c r="DA43" s="400"/>
    </row>
    <row r="44" spans="1:129" ht="10.5" customHeight="1"/>
    <row r="45" spans="1:129" s="84" customFormat="1" ht="45" customHeight="1">
      <c r="A45" s="328" t="s">
        <v>220</v>
      </c>
      <c r="B45" s="329"/>
      <c r="C45" s="329"/>
      <c r="D45" s="329"/>
      <c r="E45" s="329"/>
      <c r="F45" s="329"/>
      <c r="G45" s="330"/>
      <c r="H45" s="328" t="s">
        <v>0</v>
      </c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30"/>
      <c r="BD45" s="328" t="s">
        <v>265</v>
      </c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29"/>
      <c r="BR45" s="329"/>
      <c r="BS45" s="330"/>
      <c r="BT45" s="328" t="s">
        <v>266</v>
      </c>
      <c r="BU45" s="329"/>
      <c r="BV45" s="329"/>
      <c r="BW45" s="329"/>
      <c r="BX45" s="329"/>
      <c r="BY45" s="329"/>
      <c r="BZ45" s="329"/>
      <c r="CA45" s="329"/>
      <c r="CB45" s="329"/>
      <c r="CC45" s="329"/>
      <c r="CD45" s="329"/>
      <c r="CE45" s="329"/>
      <c r="CF45" s="329"/>
      <c r="CG45" s="329"/>
      <c r="CH45" s="329"/>
      <c r="CI45" s="330"/>
      <c r="CJ45" s="328" t="s">
        <v>267</v>
      </c>
      <c r="CK45" s="329"/>
      <c r="CL45" s="329"/>
      <c r="CM45" s="329"/>
      <c r="CN45" s="329"/>
      <c r="CO45" s="329"/>
      <c r="CP45" s="329"/>
      <c r="CQ45" s="329"/>
      <c r="CR45" s="329"/>
      <c r="CS45" s="329"/>
      <c r="CT45" s="329"/>
      <c r="CU45" s="329"/>
      <c r="CV45" s="329"/>
      <c r="CW45" s="329"/>
      <c r="CX45" s="329"/>
      <c r="CY45" s="329"/>
      <c r="CZ45" s="329"/>
      <c r="DA45" s="330"/>
    </row>
    <row r="46" spans="1:129" s="85" customFormat="1" ht="12.75">
      <c r="A46" s="327">
        <v>1</v>
      </c>
      <c r="B46" s="327"/>
      <c r="C46" s="327"/>
      <c r="D46" s="327"/>
      <c r="E46" s="327"/>
      <c r="F46" s="327"/>
      <c r="G46" s="327"/>
      <c r="H46" s="327">
        <v>2</v>
      </c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>
        <v>3</v>
      </c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>
        <v>4</v>
      </c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>
        <v>5</v>
      </c>
      <c r="CK46" s="327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27"/>
      <c r="CW46" s="327"/>
      <c r="CX46" s="327"/>
      <c r="CY46" s="327"/>
      <c r="CZ46" s="327"/>
      <c r="DA46" s="327"/>
    </row>
    <row r="47" spans="1:129" s="86" customFormat="1" ht="15" customHeight="1">
      <c r="A47" s="392" t="s">
        <v>244</v>
      </c>
      <c r="B47" s="392"/>
      <c r="C47" s="392"/>
      <c r="D47" s="392"/>
      <c r="E47" s="392"/>
      <c r="F47" s="392"/>
      <c r="G47" s="392"/>
      <c r="H47" s="402" t="s">
        <v>461</v>
      </c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402"/>
      <c r="AS47" s="402"/>
      <c r="AT47" s="402"/>
      <c r="AU47" s="402"/>
      <c r="AV47" s="402"/>
      <c r="AW47" s="402"/>
      <c r="AX47" s="402"/>
      <c r="AY47" s="402"/>
      <c r="AZ47" s="402"/>
      <c r="BA47" s="402"/>
      <c r="BB47" s="402"/>
      <c r="BC47" s="402"/>
      <c r="BD47" s="366">
        <v>10850</v>
      </c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>
        <v>4</v>
      </c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/>
      <c r="CF47" s="366"/>
      <c r="CG47" s="366"/>
      <c r="CH47" s="366"/>
      <c r="CI47" s="366"/>
      <c r="CJ47" s="366">
        <f>BD47*BT47</f>
        <v>43400</v>
      </c>
      <c r="CK47" s="366"/>
      <c r="CL47" s="366"/>
      <c r="CM47" s="366"/>
      <c r="CN47" s="366"/>
      <c r="CO47" s="366"/>
      <c r="CP47" s="366"/>
      <c r="CQ47" s="366"/>
      <c r="CR47" s="366"/>
      <c r="CS47" s="366"/>
      <c r="CT47" s="366"/>
      <c r="CU47" s="366"/>
      <c r="CV47" s="366"/>
      <c r="CW47" s="366"/>
      <c r="CX47" s="366"/>
      <c r="CY47" s="366"/>
      <c r="CZ47" s="366"/>
      <c r="DA47" s="366"/>
    </row>
    <row r="48" spans="1:129" s="86" customFormat="1" ht="15" customHeight="1">
      <c r="A48" s="392"/>
      <c r="B48" s="392"/>
      <c r="C48" s="392"/>
      <c r="D48" s="392"/>
      <c r="E48" s="392"/>
      <c r="F48" s="392"/>
      <c r="G48" s="39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2"/>
      <c r="AM48" s="402"/>
      <c r="AN48" s="402"/>
      <c r="AO48" s="402"/>
      <c r="AP48" s="402"/>
      <c r="AQ48" s="402"/>
      <c r="AR48" s="402"/>
      <c r="AS48" s="402"/>
      <c r="AT48" s="402"/>
      <c r="AU48" s="402"/>
      <c r="AV48" s="402"/>
      <c r="AW48" s="402"/>
      <c r="AX48" s="402"/>
      <c r="AY48" s="402"/>
      <c r="AZ48" s="402"/>
      <c r="BA48" s="402"/>
      <c r="BB48" s="402"/>
      <c r="BC48" s="402"/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/>
      <c r="BR48" s="366"/>
      <c r="BS48" s="366"/>
      <c r="BT48" s="366"/>
      <c r="BU48" s="366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/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/>
      <c r="CT48" s="366"/>
      <c r="CU48" s="366"/>
      <c r="CV48" s="366"/>
      <c r="CW48" s="366"/>
      <c r="CX48" s="366"/>
      <c r="CY48" s="366"/>
      <c r="CZ48" s="366"/>
      <c r="DA48" s="366"/>
    </row>
    <row r="49" spans="1:105" s="86" customFormat="1" ht="15" customHeight="1">
      <c r="A49" s="392"/>
      <c r="B49" s="392"/>
      <c r="C49" s="392"/>
      <c r="D49" s="392"/>
      <c r="E49" s="392"/>
      <c r="F49" s="392"/>
      <c r="G49" s="392"/>
      <c r="H49" s="389" t="s">
        <v>229</v>
      </c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90"/>
      <c r="BD49" s="366" t="s">
        <v>7</v>
      </c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6" t="s">
        <v>7</v>
      </c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/>
      <c r="CF49" s="366"/>
      <c r="CG49" s="366"/>
      <c r="CH49" s="366"/>
      <c r="CI49" s="366"/>
      <c r="CJ49" s="366">
        <f>CJ47</f>
        <v>43400</v>
      </c>
      <c r="CK49" s="366"/>
      <c r="CL49" s="366"/>
      <c r="CM49" s="366"/>
      <c r="CN49" s="366"/>
      <c r="CO49" s="366"/>
      <c r="CP49" s="366"/>
      <c r="CQ49" s="366"/>
      <c r="CR49" s="366"/>
      <c r="CS49" s="366"/>
      <c r="CT49" s="366"/>
      <c r="CU49" s="366"/>
      <c r="CV49" s="366"/>
      <c r="CW49" s="366"/>
      <c r="CX49" s="366"/>
      <c r="CY49" s="366"/>
      <c r="CZ49" s="366"/>
      <c r="DA49" s="366"/>
    </row>
    <row r="50" spans="1:105" s="17" customFormat="1" ht="12" customHeight="1"/>
    <row r="51" spans="1:105" s="82" customFormat="1" ht="14.25">
      <c r="A51" s="323" t="s">
        <v>268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</row>
    <row r="52" spans="1:105" ht="6" customHeight="1"/>
    <row r="53" spans="1:105" s="82" customFormat="1" ht="14.25">
      <c r="A53" s="82" t="s">
        <v>217</v>
      </c>
      <c r="X53" s="398" t="s">
        <v>450</v>
      </c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398"/>
      <c r="BC53" s="398"/>
      <c r="BD53" s="398"/>
      <c r="BE53" s="398"/>
      <c r="BF53" s="398"/>
      <c r="BG53" s="398"/>
      <c r="BH53" s="398"/>
      <c r="BI53" s="398"/>
      <c r="BJ53" s="398"/>
      <c r="BK53" s="398"/>
      <c r="BL53" s="398"/>
      <c r="BM53" s="398"/>
      <c r="BN53" s="398"/>
      <c r="BO53" s="398"/>
      <c r="BP53" s="398"/>
      <c r="BQ53" s="398"/>
      <c r="BR53" s="398"/>
      <c r="BS53" s="398"/>
      <c r="BT53" s="398"/>
      <c r="BU53" s="398"/>
      <c r="BV53" s="398"/>
      <c r="BW53" s="398"/>
      <c r="BX53" s="398"/>
      <c r="BY53" s="398"/>
      <c r="BZ53" s="398"/>
      <c r="CA53" s="398"/>
      <c r="CB53" s="398"/>
      <c r="CC53" s="398"/>
      <c r="CD53" s="398"/>
      <c r="CE53" s="398"/>
      <c r="CF53" s="398"/>
      <c r="CG53" s="398"/>
      <c r="CH53" s="398"/>
      <c r="CI53" s="398"/>
      <c r="CJ53" s="398"/>
      <c r="CK53" s="398"/>
      <c r="CL53" s="398"/>
      <c r="CM53" s="398"/>
      <c r="CN53" s="398"/>
      <c r="CO53" s="398"/>
      <c r="CP53" s="398"/>
      <c r="CQ53" s="398"/>
      <c r="CR53" s="398"/>
      <c r="CS53" s="398"/>
      <c r="CT53" s="398"/>
      <c r="CU53" s="398"/>
      <c r="CV53" s="398"/>
      <c r="CW53" s="398"/>
      <c r="CX53" s="398"/>
      <c r="CY53" s="398"/>
      <c r="CZ53" s="398"/>
      <c r="DA53" s="398"/>
    </row>
    <row r="54" spans="1:105" s="82" customFormat="1" ht="6" customHeight="1"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</row>
    <row r="55" spans="1:105" s="82" customFormat="1" ht="14.25">
      <c r="A55" s="399" t="s">
        <v>218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400" t="s">
        <v>460</v>
      </c>
      <c r="AQ55" s="400"/>
      <c r="AR55" s="400"/>
      <c r="AS55" s="400"/>
      <c r="AT55" s="400"/>
      <c r="AU55" s="400"/>
      <c r="AV55" s="400"/>
      <c r="AW55" s="400"/>
      <c r="AX55" s="400"/>
      <c r="AY55" s="400"/>
      <c r="AZ55" s="400"/>
      <c r="BA55" s="400"/>
      <c r="BB55" s="400"/>
      <c r="BC55" s="400"/>
      <c r="BD55" s="400"/>
      <c r="BE55" s="400"/>
      <c r="BF55" s="400"/>
      <c r="BG55" s="400"/>
      <c r="BH55" s="400"/>
      <c r="BI55" s="400"/>
      <c r="BJ55" s="400"/>
      <c r="BK55" s="400"/>
      <c r="BL55" s="400"/>
      <c r="BM55" s="400"/>
      <c r="BN55" s="400"/>
      <c r="BO55" s="400"/>
      <c r="BP55" s="400"/>
      <c r="BQ55" s="400"/>
      <c r="BR55" s="400"/>
      <c r="BS55" s="400"/>
      <c r="BT55" s="400"/>
      <c r="BU55" s="400"/>
      <c r="BV55" s="400"/>
      <c r="BW55" s="400"/>
      <c r="BX55" s="400"/>
      <c r="BY55" s="400"/>
      <c r="BZ55" s="400"/>
      <c r="CA55" s="400"/>
      <c r="CB55" s="400"/>
      <c r="CC55" s="400"/>
      <c r="CD55" s="400"/>
      <c r="CE55" s="400"/>
      <c r="CF55" s="400"/>
      <c r="CG55" s="400"/>
      <c r="CH55" s="400"/>
      <c r="CI55" s="400"/>
      <c r="CJ55" s="400"/>
      <c r="CK55" s="400"/>
      <c r="CL55" s="400"/>
      <c r="CM55" s="400"/>
      <c r="CN55" s="400"/>
      <c r="CO55" s="400"/>
      <c r="CP55" s="400"/>
      <c r="CQ55" s="400"/>
      <c r="CR55" s="400"/>
      <c r="CS55" s="400"/>
      <c r="CT55" s="400"/>
      <c r="CU55" s="400"/>
      <c r="CV55" s="400"/>
      <c r="CW55" s="400"/>
      <c r="CX55" s="400"/>
      <c r="CY55" s="400"/>
      <c r="CZ55" s="400"/>
      <c r="DA55" s="400"/>
    </row>
    <row r="56" spans="1:105" ht="10.5" customHeight="1"/>
    <row r="57" spans="1:105" s="84" customFormat="1" ht="55.5" customHeight="1">
      <c r="A57" s="328" t="s">
        <v>220</v>
      </c>
      <c r="B57" s="329"/>
      <c r="C57" s="329"/>
      <c r="D57" s="329"/>
      <c r="E57" s="329"/>
      <c r="F57" s="329"/>
      <c r="G57" s="330"/>
      <c r="H57" s="328" t="s">
        <v>269</v>
      </c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30"/>
      <c r="BD57" s="328" t="s">
        <v>270</v>
      </c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30"/>
      <c r="BT57" s="328" t="s">
        <v>271</v>
      </c>
      <c r="BU57" s="329"/>
      <c r="BV57" s="329"/>
      <c r="BW57" s="329"/>
      <c r="BX57" s="329"/>
      <c r="BY57" s="329"/>
      <c r="BZ57" s="329"/>
      <c r="CA57" s="329"/>
      <c r="CB57" s="329"/>
      <c r="CC57" s="329"/>
      <c r="CD57" s="330"/>
      <c r="CE57" s="328" t="s">
        <v>272</v>
      </c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  <c r="CS57" s="329"/>
      <c r="CT57" s="329"/>
      <c r="CU57" s="329"/>
      <c r="CV57" s="329"/>
      <c r="CW57" s="329"/>
      <c r="CX57" s="329"/>
      <c r="CY57" s="329"/>
      <c r="CZ57" s="329"/>
      <c r="DA57" s="330"/>
    </row>
    <row r="58" spans="1:105" s="85" customFormat="1" ht="12.75">
      <c r="A58" s="327">
        <v>1</v>
      </c>
      <c r="B58" s="327"/>
      <c r="C58" s="327"/>
      <c r="D58" s="327"/>
      <c r="E58" s="327"/>
      <c r="F58" s="327"/>
      <c r="G58" s="327"/>
      <c r="H58" s="327">
        <v>2</v>
      </c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>
        <v>3</v>
      </c>
      <c r="BE58" s="327"/>
      <c r="BF58" s="327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>
        <v>4</v>
      </c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>
        <v>5</v>
      </c>
      <c r="CF58" s="327"/>
      <c r="CG58" s="327"/>
      <c r="CH58" s="327"/>
      <c r="CI58" s="327"/>
      <c r="CJ58" s="327"/>
      <c r="CK58" s="327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</row>
    <row r="59" spans="1:105" s="86" customFormat="1" ht="15" customHeight="1">
      <c r="A59" s="392" t="s">
        <v>244</v>
      </c>
      <c r="B59" s="392"/>
      <c r="C59" s="392"/>
      <c r="D59" s="392"/>
      <c r="E59" s="392"/>
      <c r="F59" s="392"/>
      <c r="G59" s="392"/>
      <c r="H59" s="402" t="s">
        <v>335</v>
      </c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2"/>
      <c r="BC59" s="402"/>
      <c r="BD59" s="401">
        <v>1645454.5453999999</v>
      </c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28">
        <v>2.1999999999999999E-2</v>
      </c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E59" s="366">
        <f>BD59*BT59</f>
        <v>36199.999998799998</v>
      </c>
      <c r="CF59" s="366"/>
      <c r="CG59" s="366"/>
      <c r="CH59" s="366"/>
      <c r="CI59" s="366"/>
      <c r="CJ59" s="366"/>
      <c r="CK59" s="366"/>
      <c r="CL59" s="366"/>
      <c r="CM59" s="366"/>
      <c r="CN59" s="366"/>
      <c r="CO59" s="366"/>
      <c r="CP59" s="366"/>
      <c r="CQ59" s="366"/>
      <c r="CR59" s="366"/>
      <c r="CS59" s="366"/>
      <c r="CT59" s="366"/>
      <c r="CU59" s="366"/>
      <c r="CV59" s="366"/>
      <c r="CW59" s="366"/>
      <c r="CX59" s="366"/>
      <c r="CY59" s="366"/>
      <c r="CZ59" s="366"/>
      <c r="DA59" s="366"/>
    </row>
    <row r="60" spans="1:105" s="86" customFormat="1" ht="15" customHeight="1">
      <c r="A60" s="392"/>
      <c r="B60" s="392"/>
      <c r="C60" s="392"/>
      <c r="D60" s="392"/>
      <c r="E60" s="392"/>
      <c r="F60" s="392"/>
      <c r="G60" s="39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366"/>
      <c r="BE60" s="366"/>
      <c r="BF60" s="366"/>
      <c r="BG60" s="366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6"/>
      <c r="BU60" s="366"/>
      <c r="BV60" s="366"/>
      <c r="BW60" s="366"/>
      <c r="BX60" s="366"/>
      <c r="BY60" s="366"/>
      <c r="BZ60" s="366"/>
      <c r="CA60" s="366"/>
      <c r="CB60" s="366"/>
      <c r="CC60" s="366"/>
      <c r="CD60" s="366"/>
      <c r="CE60" s="366"/>
      <c r="CF60" s="366"/>
      <c r="CG60" s="366"/>
      <c r="CH60" s="366"/>
      <c r="CI60" s="366"/>
      <c r="CJ60" s="366"/>
      <c r="CK60" s="366"/>
      <c r="CL60" s="366"/>
      <c r="CM60" s="366"/>
      <c r="CN60" s="366"/>
      <c r="CO60" s="366"/>
      <c r="CP60" s="366"/>
      <c r="CQ60" s="366"/>
      <c r="CR60" s="366"/>
      <c r="CS60" s="366"/>
      <c r="CT60" s="366"/>
      <c r="CU60" s="366"/>
      <c r="CV60" s="366"/>
      <c r="CW60" s="366"/>
      <c r="CX60" s="366"/>
      <c r="CY60" s="366"/>
      <c r="CZ60" s="366"/>
      <c r="DA60" s="366"/>
    </row>
    <row r="61" spans="1:105" s="86" customFormat="1" ht="15" customHeight="1">
      <c r="A61" s="392"/>
      <c r="B61" s="392"/>
      <c r="C61" s="392"/>
      <c r="D61" s="392"/>
      <c r="E61" s="392"/>
      <c r="F61" s="392"/>
      <c r="G61" s="392"/>
      <c r="H61" s="389" t="s">
        <v>229</v>
      </c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90"/>
      <c r="BD61" s="366"/>
      <c r="BE61" s="366"/>
      <c r="BF61" s="366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6" t="s">
        <v>7</v>
      </c>
      <c r="BU61" s="366"/>
      <c r="BV61" s="366"/>
      <c r="BW61" s="366"/>
      <c r="BX61" s="366"/>
      <c r="BY61" s="366"/>
      <c r="BZ61" s="366"/>
      <c r="CA61" s="366"/>
      <c r="CB61" s="366"/>
      <c r="CC61" s="366"/>
      <c r="CD61" s="366"/>
      <c r="CE61" s="366">
        <f>CE59+CE60</f>
        <v>36199.999998799998</v>
      </c>
      <c r="CF61" s="366"/>
      <c r="CG61" s="366"/>
      <c r="CH61" s="366"/>
      <c r="CI61" s="366"/>
      <c r="CJ61" s="366"/>
      <c r="CK61" s="366"/>
      <c r="CL61" s="366"/>
      <c r="CM61" s="366"/>
      <c r="CN61" s="366"/>
      <c r="CO61" s="366"/>
      <c r="CP61" s="366"/>
      <c r="CQ61" s="366"/>
      <c r="CR61" s="366"/>
      <c r="CS61" s="366"/>
      <c r="CT61" s="366"/>
      <c r="CU61" s="366"/>
      <c r="CV61" s="366"/>
      <c r="CW61" s="366"/>
      <c r="CX61" s="366"/>
      <c r="CY61" s="366"/>
      <c r="CZ61" s="366"/>
      <c r="DA61" s="366"/>
    </row>
    <row r="63" spans="1:105" s="82" customFormat="1" ht="14.25">
      <c r="A63" s="323" t="s">
        <v>273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</row>
    <row r="64" spans="1:105" ht="6" customHeight="1"/>
    <row r="65" spans="1:105" s="82" customFormat="1" ht="14.25">
      <c r="A65" s="82" t="s">
        <v>217</v>
      </c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398"/>
      <c r="AS65" s="398"/>
      <c r="AT65" s="398"/>
      <c r="AU65" s="398"/>
      <c r="AV65" s="398"/>
      <c r="AW65" s="398"/>
      <c r="AX65" s="398"/>
      <c r="AY65" s="398"/>
      <c r="AZ65" s="398"/>
      <c r="BA65" s="398"/>
      <c r="BB65" s="398"/>
      <c r="BC65" s="398"/>
      <c r="BD65" s="398"/>
      <c r="BE65" s="398"/>
      <c r="BF65" s="398"/>
      <c r="BG65" s="398"/>
      <c r="BH65" s="398"/>
      <c r="BI65" s="398"/>
      <c r="BJ65" s="398"/>
      <c r="BK65" s="398"/>
      <c r="BL65" s="398"/>
      <c r="BM65" s="398"/>
      <c r="BN65" s="398"/>
      <c r="BO65" s="398"/>
      <c r="BP65" s="398"/>
      <c r="BQ65" s="398"/>
      <c r="BR65" s="398"/>
      <c r="BS65" s="398"/>
      <c r="BT65" s="398"/>
      <c r="BU65" s="398"/>
      <c r="BV65" s="398"/>
      <c r="BW65" s="398"/>
      <c r="BX65" s="398"/>
      <c r="BY65" s="398"/>
      <c r="BZ65" s="398"/>
      <c r="CA65" s="398"/>
      <c r="CB65" s="398"/>
      <c r="CC65" s="398"/>
      <c r="CD65" s="398"/>
      <c r="CE65" s="398"/>
      <c r="CF65" s="398"/>
      <c r="CG65" s="398"/>
      <c r="CH65" s="398"/>
      <c r="CI65" s="398"/>
      <c r="CJ65" s="398"/>
      <c r="CK65" s="398"/>
      <c r="CL65" s="398"/>
      <c r="CM65" s="398"/>
      <c r="CN65" s="398"/>
      <c r="CO65" s="398"/>
      <c r="CP65" s="398"/>
      <c r="CQ65" s="398"/>
      <c r="CR65" s="398"/>
      <c r="CS65" s="398"/>
      <c r="CT65" s="398"/>
      <c r="CU65" s="398"/>
      <c r="CV65" s="398"/>
      <c r="CW65" s="398"/>
      <c r="CX65" s="398"/>
      <c r="CY65" s="398"/>
      <c r="CZ65" s="398"/>
      <c r="DA65" s="398"/>
    </row>
    <row r="66" spans="1:105" s="82" customFormat="1" ht="6" customHeight="1"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</row>
    <row r="67" spans="1:105" s="82" customFormat="1" ht="14.25">
      <c r="A67" s="399" t="s">
        <v>218</v>
      </c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400"/>
      <c r="AQ67" s="400"/>
      <c r="AR67" s="400"/>
      <c r="AS67" s="400"/>
      <c r="AT67" s="400"/>
      <c r="AU67" s="400"/>
      <c r="AV67" s="400"/>
      <c r="AW67" s="400"/>
      <c r="AX67" s="400"/>
      <c r="AY67" s="400"/>
      <c r="AZ67" s="400"/>
      <c r="BA67" s="400"/>
      <c r="BB67" s="400"/>
      <c r="BC67" s="400"/>
      <c r="BD67" s="400"/>
      <c r="BE67" s="400"/>
      <c r="BF67" s="400"/>
      <c r="BG67" s="400"/>
      <c r="BH67" s="400"/>
      <c r="BI67" s="400"/>
      <c r="BJ67" s="400"/>
      <c r="BK67" s="400"/>
      <c r="BL67" s="400"/>
      <c r="BM67" s="400"/>
      <c r="BN67" s="400"/>
      <c r="BO67" s="400"/>
      <c r="BP67" s="400"/>
      <c r="BQ67" s="400"/>
      <c r="BR67" s="400"/>
      <c r="BS67" s="400"/>
      <c r="BT67" s="400"/>
      <c r="BU67" s="400"/>
      <c r="BV67" s="400"/>
      <c r="BW67" s="400"/>
      <c r="BX67" s="400"/>
      <c r="BY67" s="400"/>
      <c r="BZ67" s="400"/>
      <c r="CA67" s="400"/>
      <c r="CB67" s="400"/>
      <c r="CC67" s="400"/>
      <c r="CD67" s="400"/>
      <c r="CE67" s="400"/>
      <c r="CF67" s="400"/>
      <c r="CG67" s="400"/>
      <c r="CH67" s="400"/>
      <c r="CI67" s="400"/>
      <c r="CJ67" s="400"/>
      <c r="CK67" s="400"/>
      <c r="CL67" s="400"/>
      <c r="CM67" s="400"/>
      <c r="CN67" s="400"/>
      <c r="CO67" s="400"/>
      <c r="CP67" s="400"/>
      <c r="CQ67" s="400"/>
      <c r="CR67" s="400"/>
      <c r="CS67" s="400"/>
      <c r="CT67" s="400"/>
      <c r="CU67" s="400"/>
      <c r="CV67" s="400"/>
      <c r="CW67" s="400"/>
      <c r="CX67" s="400"/>
      <c r="CY67" s="400"/>
      <c r="CZ67" s="400"/>
      <c r="DA67" s="400"/>
    </row>
    <row r="68" spans="1:105" ht="10.5" customHeight="1"/>
    <row r="69" spans="1:105" s="84" customFormat="1" ht="45" customHeight="1">
      <c r="A69" s="328" t="s">
        <v>220</v>
      </c>
      <c r="B69" s="329"/>
      <c r="C69" s="329"/>
      <c r="D69" s="329"/>
      <c r="E69" s="329"/>
      <c r="F69" s="329"/>
      <c r="G69" s="330"/>
      <c r="H69" s="328" t="s">
        <v>0</v>
      </c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  <c r="AX69" s="329"/>
      <c r="AY69" s="329"/>
      <c r="AZ69" s="329"/>
      <c r="BA69" s="329"/>
      <c r="BB69" s="329"/>
      <c r="BC69" s="330"/>
      <c r="BD69" s="328" t="s">
        <v>265</v>
      </c>
      <c r="BE69" s="329"/>
      <c r="BF69" s="329"/>
      <c r="BG69" s="329"/>
      <c r="BH69" s="329"/>
      <c r="BI69" s="329"/>
      <c r="BJ69" s="329"/>
      <c r="BK69" s="329"/>
      <c r="BL69" s="329"/>
      <c r="BM69" s="329"/>
      <c r="BN69" s="329"/>
      <c r="BO69" s="329"/>
      <c r="BP69" s="329"/>
      <c r="BQ69" s="329"/>
      <c r="BR69" s="329"/>
      <c r="BS69" s="330"/>
      <c r="BT69" s="328" t="s">
        <v>266</v>
      </c>
      <c r="BU69" s="329"/>
      <c r="BV69" s="329"/>
      <c r="BW69" s="329"/>
      <c r="BX69" s="329"/>
      <c r="BY69" s="329"/>
      <c r="BZ69" s="329"/>
      <c r="CA69" s="329"/>
      <c r="CB69" s="329"/>
      <c r="CC69" s="329"/>
      <c r="CD69" s="329"/>
      <c r="CE69" s="329"/>
      <c r="CF69" s="329"/>
      <c r="CG69" s="329"/>
      <c r="CH69" s="329"/>
      <c r="CI69" s="330"/>
      <c r="CJ69" s="328" t="s">
        <v>267</v>
      </c>
      <c r="CK69" s="329"/>
      <c r="CL69" s="329"/>
      <c r="CM69" s="329"/>
      <c r="CN69" s="329"/>
      <c r="CO69" s="329"/>
      <c r="CP69" s="329"/>
      <c r="CQ69" s="329"/>
      <c r="CR69" s="329"/>
      <c r="CS69" s="329"/>
      <c r="CT69" s="329"/>
      <c r="CU69" s="329"/>
      <c r="CV69" s="329"/>
      <c r="CW69" s="329"/>
      <c r="CX69" s="329"/>
      <c r="CY69" s="329"/>
      <c r="CZ69" s="329"/>
      <c r="DA69" s="330"/>
    </row>
    <row r="70" spans="1:105" s="85" customFormat="1" ht="12.75">
      <c r="A70" s="327">
        <v>1</v>
      </c>
      <c r="B70" s="327"/>
      <c r="C70" s="327"/>
      <c r="D70" s="327"/>
      <c r="E70" s="327"/>
      <c r="F70" s="327"/>
      <c r="G70" s="327"/>
      <c r="H70" s="327">
        <v>2</v>
      </c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>
        <v>3</v>
      </c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>
        <v>4</v>
      </c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327"/>
      <c r="CF70" s="327"/>
      <c r="CG70" s="327"/>
      <c r="CH70" s="327"/>
      <c r="CI70" s="327"/>
      <c r="CJ70" s="327">
        <v>5</v>
      </c>
      <c r="CK70" s="327"/>
      <c r="CL70" s="327"/>
      <c r="CM70" s="327"/>
      <c r="CN70" s="327"/>
      <c r="CO70" s="327"/>
      <c r="CP70" s="327"/>
      <c r="CQ70" s="327"/>
      <c r="CR70" s="327"/>
      <c r="CS70" s="327"/>
      <c r="CT70" s="327"/>
      <c r="CU70" s="327"/>
      <c r="CV70" s="327"/>
      <c r="CW70" s="327"/>
      <c r="CX70" s="327"/>
      <c r="CY70" s="327"/>
      <c r="CZ70" s="327"/>
      <c r="DA70" s="327"/>
    </row>
    <row r="71" spans="1:105" s="86" customFormat="1" ht="15" customHeight="1">
      <c r="A71" s="392"/>
      <c r="B71" s="392"/>
      <c r="C71" s="392"/>
      <c r="D71" s="392"/>
      <c r="E71" s="392"/>
      <c r="F71" s="392"/>
      <c r="G71" s="39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2"/>
      <c r="AZ71" s="402"/>
      <c r="BA71" s="402"/>
      <c r="BB71" s="402"/>
      <c r="BC71" s="402"/>
      <c r="BD71" s="366"/>
      <c r="BE71" s="366"/>
      <c r="BF71" s="366"/>
      <c r="BG71" s="366"/>
      <c r="BH71" s="366"/>
      <c r="BI71" s="366"/>
      <c r="BJ71" s="366"/>
      <c r="BK71" s="366"/>
      <c r="BL71" s="366"/>
      <c r="BM71" s="366"/>
      <c r="BN71" s="366"/>
      <c r="BO71" s="366"/>
      <c r="BP71" s="366"/>
      <c r="BQ71" s="366"/>
      <c r="BR71" s="366"/>
      <c r="BS71" s="366"/>
      <c r="BT71" s="366"/>
      <c r="BU71" s="366"/>
      <c r="BV71" s="366"/>
      <c r="BW71" s="366"/>
      <c r="BX71" s="366"/>
      <c r="BY71" s="366"/>
      <c r="BZ71" s="366"/>
      <c r="CA71" s="366"/>
      <c r="CB71" s="366"/>
      <c r="CC71" s="366"/>
      <c r="CD71" s="366"/>
      <c r="CE71" s="366"/>
      <c r="CF71" s="366"/>
      <c r="CG71" s="366"/>
      <c r="CH71" s="366"/>
      <c r="CI71" s="366"/>
      <c r="CJ71" s="366"/>
      <c r="CK71" s="366"/>
      <c r="CL71" s="366"/>
      <c r="CM71" s="366"/>
      <c r="CN71" s="366"/>
      <c r="CO71" s="366"/>
      <c r="CP71" s="366"/>
      <c r="CQ71" s="366"/>
      <c r="CR71" s="366"/>
      <c r="CS71" s="366"/>
      <c r="CT71" s="366"/>
      <c r="CU71" s="366"/>
      <c r="CV71" s="366"/>
      <c r="CW71" s="366"/>
      <c r="CX71" s="366"/>
      <c r="CY71" s="366"/>
      <c r="CZ71" s="366"/>
      <c r="DA71" s="366"/>
    </row>
    <row r="72" spans="1:105" s="86" customFormat="1" ht="15" customHeight="1">
      <c r="A72" s="392"/>
      <c r="B72" s="392"/>
      <c r="C72" s="392"/>
      <c r="D72" s="392"/>
      <c r="E72" s="392"/>
      <c r="F72" s="392"/>
      <c r="G72" s="39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2"/>
      <c r="AZ72" s="402"/>
      <c r="BA72" s="402"/>
      <c r="BB72" s="402"/>
      <c r="BC72" s="402"/>
      <c r="BD72" s="366"/>
      <c r="BE72" s="366"/>
      <c r="BF72" s="366"/>
      <c r="BG72" s="366"/>
      <c r="BH72" s="366"/>
      <c r="BI72" s="366"/>
      <c r="BJ72" s="366"/>
      <c r="BK72" s="366"/>
      <c r="BL72" s="366"/>
      <c r="BM72" s="366"/>
      <c r="BN72" s="366"/>
      <c r="BO72" s="366"/>
      <c r="BP72" s="366"/>
      <c r="BQ72" s="366"/>
      <c r="BR72" s="366"/>
      <c r="BS72" s="366"/>
      <c r="BT72" s="366"/>
      <c r="BU72" s="366"/>
      <c r="BV72" s="366"/>
      <c r="BW72" s="366"/>
      <c r="BX72" s="366"/>
      <c r="BY72" s="366"/>
      <c r="BZ72" s="366"/>
      <c r="CA72" s="366"/>
      <c r="CB72" s="366"/>
      <c r="CC72" s="366"/>
      <c r="CD72" s="366"/>
      <c r="CE72" s="366"/>
      <c r="CF72" s="366"/>
      <c r="CG72" s="366"/>
      <c r="CH72" s="366"/>
      <c r="CI72" s="366"/>
      <c r="CJ72" s="366"/>
      <c r="CK72" s="366"/>
      <c r="CL72" s="366"/>
      <c r="CM72" s="366"/>
      <c r="CN72" s="366"/>
      <c r="CO72" s="366"/>
      <c r="CP72" s="366"/>
      <c r="CQ72" s="366"/>
      <c r="CR72" s="366"/>
      <c r="CS72" s="366"/>
      <c r="CT72" s="366"/>
      <c r="CU72" s="366"/>
      <c r="CV72" s="366"/>
      <c r="CW72" s="366"/>
      <c r="CX72" s="366"/>
      <c r="CY72" s="366"/>
      <c r="CZ72" s="366"/>
      <c r="DA72" s="366"/>
    </row>
    <row r="73" spans="1:105" s="86" customFormat="1" ht="15" customHeight="1">
      <c r="A73" s="392"/>
      <c r="B73" s="392"/>
      <c r="C73" s="392"/>
      <c r="D73" s="392"/>
      <c r="E73" s="392"/>
      <c r="F73" s="392"/>
      <c r="G73" s="392"/>
      <c r="H73" s="389" t="s">
        <v>229</v>
      </c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90"/>
      <c r="BD73" s="366" t="s">
        <v>7</v>
      </c>
      <c r="BE73" s="366"/>
      <c r="BF73" s="366"/>
      <c r="BG73" s="366"/>
      <c r="BH73" s="366"/>
      <c r="BI73" s="366"/>
      <c r="BJ73" s="366"/>
      <c r="BK73" s="366"/>
      <c r="BL73" s="366"/>
      <c r="BM73" s="366"/>
      <c r="BN73" s="366"/>
      <c r="BO73" s="366"/>
      <c r="BP73" s="366"/>
      <c r="BQ73" s="366"/>
      <c r="BR73" s="366"/>
      <c r="BS73" s="366"/>
      <c r="BT73" s="366" t="s">
        <v>7</v>
      </c>
      <c r="BU73" s="366"/>
      <c r="BV73" s="366"/>
      <c r="BW73" s="366"/>
      <c r="BX73" s="366"/>
      <c r="BY73" s="366"/>
      <c r="BZ73" s="366"/>
      <c r="CA73" s="366"/>
      <c r="CB73" s="366"/>
      <c r="CC73" s="366"/>
      <c r="CD73" s="366"/>
      <c r="CE73" s="366"/>
      <c r="CF73" s="366"/>
      <c r="CG73" s="366"/>
      <c r="CH73" s="366"/>
      <c r="CI73" s="366"/>
      <c r="CJ73" s="366"/>
      <c r="CK73" s="366"/>
      <c r="CL73" s="366"/>
      <c r="CM73" s="366"/>
      <c r="CN73" s="366"/>
      <c r="CO73" s="366"/>
      <c r="CP73" s="366"/>
      <c r="CQ73" s="366"/>
      <c r="CR73" s="366"/>
      <c r="CS73" s="366"/>
      <c r="CT73" s="366"/>
      <c r="CU73" s="366"/>
      <c r="CV73" s="366"/>
      <c r="CW73" s="366"/>
      <c r="CX73" s="366"/>
      <c r="CY73" s="366"/>
      <c r="CZ73" s="366"/>
      <c r="DA73" s="366"/>
    </row>
    <row r="75" spans="1:105" s="82" customFormat="1" ht="27" customHeight="1">
      <c r="A75" s="404" t="s">
        <v>274</v>
      </c>
      <c r="B75" s="404"/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</row>
    <row r="76" spans="1:105" ht="6" customHeight="1"/>
    <row r="77" spans="1:105" s="82" customFormat="1" ht="14.25">
      <c r="A77" s="82" t="s">
        <v>217</v>
      </c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398"/>
      <c r="BW77" s="398"/>
      <c r="BX77" s="398"/>
      <c r="BY77" s="398"/>
      <c r="BZ77" s="398"/>
      <c r="CA77" s="398"/>
      <c r="CB77" s="398"/>
      <c r="CC77" s="398"/>
      <c r="CD77" s="398"/>
      <c r="CE77" s="398"/>
      <c r="CF77" s="398"/>
      <c r="CG77" s="398"/>
      <c r="CH77" s="398"/>
      <c r="CI77" s="398"/>
      <c r="CJ77" s="398"/>
      <c r="CK77" s="398"/>
      <c r="CL77" s="398"/>
      <c r="CM77" s="398"/>
      <c r="CN77" s="398"/>
      <c r="CO77" s="398"/>
      <c r="CP77" s="398"/>
      <c r="CQ77" s="398"/>
      <c r="CR77" s="398"/>
      <c r="CS77" s="398"/>
      <c r="CT77" s="398"/>
      <c r="CU77" s="398"/>
      <c r="CV77" s="398"/>
      <c r="CW77" s="398"/>
      <c r="CX77" s="398"/>
      <c r="CY77" s="398"/>
      <c r="CZ77" s="398"/>
      <c r="DA77" s="398"/>
    </row>
    <row r="78" spans="1:105" s="82" customFormat="1" ht="6" customHeight="1"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</row>
    <row r="79" spans="1:105" s="82" customFormat="1" ht="14.25">
      <c r="A79" s="399" t="s">
        <v>218</v>
      </c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400"/>
      <c r="AQ79" s="400"/>
      <c r="AR79" s="400"/>
      <c r="AS79" s="400"/>
      <c r="AT79" s="400"/>
      <c r="AU79" s="400"/>
      <c r="AV79" s="400"/>
      <c r="AW79" s="400"/>
      <c r="AX79" s="400"/>
      <c r="AY79" s="400"/>
      <c r="AZ79" s="400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0"/>
      <c r="BS79" s="400"/>
      <c r="BT79" s="400"/>
      <c r="BU79" s="400"/>
      <c r="BV79" s="400"/>
      <c r="BW79" s="400"/>
      <c r="BX79" s="400"/>
      <c r="BY79" s="400"/>
      <c r="BZ79" s="400"/>
      <c r="CA79" s="400"/>
      <c r="CB79" s="400"/>
      <c r="CC79" s="400"/>
      <c r="CD79" s="400"/>
      <c r="CE79" s="400"/>
      <c r="CF79" s="400"/>
      <c r="CG79" s="400"/>
      <c r="CH79" s="400"/>
      <c r="CI79" s="400"/>
      <c r="CJ79" s="400"/>
      <c r="CK79" s="400"/>
      <c r="CL79" s="400"/>
      <c r="CM79" s="400"/>
      <c r="CN79" s="400"/>
      <c r="CO79" s="400"/>
      <c r="CP79" s="400"/>
      <c r="CQ79" s="400"/>
      <c r="CR79" s="400"/>
      <c r="CS79" s="400"/>
      <c r="CT79" s="400"/>
      <c r="CU79" s="400"/>
      <c r="CV79" s="400"/>
      <c r="CW79" s="400"/>
      <c r="CX79" s="400"/>
      <c r="CY79" s="400"/>
      <c r="CZ79" s="400"/>
      <c r="DA79" s="400"/>
    </row>
    <row r="80" spans="1:105" ht="10.5" customHeight="1"/>
    <row r="81" spans="1:105" s="84" customFormat="1" ht="45" customHeight="1">
      <c r="A81" s="328" t="s">
        <v>220</v>
      </c>
      <c r="B81" s="329"/>
      <c r="C81" s="329"/>
      <c r="D81" s="329"/>
      <c r="E81" s="329"/>
      <c r="F81" s="329"/>
      <c r="G81" s="330"/>
      <c r="H81" s="328" t="s">
        <v>0</v>
      </c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  <c r="AZ81" s="329"/>
      <c r="BA81" s="329"/>
      <c r="BB81" s="329"/>
      <c r="BC81" s="330"/>
      <c r="BD81" s="328" t="s">
        <v>265</v>
      </c>
      <c r="BE81" s="329"/>
      <c r="BF81" s="329"/>
      <c r="BG81" s="329"/>
      <c r="BH81" s="329"/>
      <c r="BI81" s="329"/>
      <c r="BJ81" s="329"/>
      <c r="BK81" s="329"/>
      <c r="BL81" s="329"/>
      <c r="BM81" s="329"/>
      <c r="BN81" s="329"/>
      <c r="BO81" s="329"/>
      <c r="BP81" s="329"/>
      <c r="BQ81" s="329"/>
      <c r="BR81" s="329"/>
      <c r="BS81" s="330"/>
      <c r="BT81" s="328" t="s">
        <v>266</v>
      </c>
      <c r="BU81" s="329"/>
      <c r="BV81" s="329"/>
      <c r="BW81" s="329"/>
      <c r="BX81" s="329"/>
      <c r="BY81" s="329"/>
      <c r="BZ81" s="329"/>
      <c r="CA81" s="329"/>
      <c r="CB81" s="329"/>
      <c r="CC81" s="329"/>
      <c r="CD81" s="329"/>
      <c r="CE81" s="329"/>
      <c r="CF81" s="329"/>
      <c r="CG81" s="329"/>
      <c r="CH81" s="329"/>
      <c r="CI81" s="330"/>
      <c r="CJ81" s="328" t="s">
        <v>267</v>
      </c>
      <c r="CK81" s="329"/>
      <c r="CL81" s="329"/>
      <c r="CM81" s="329"/>
      <c r="CN81" s="329"/>
      <c r="CO81" s="329"/>
      <c r="CP81" s="329"/>
      <c r="CQ81" s="329"/>
      <c r="CR81" s="329"/>
      <c r="CS81" s="329"/>
      <c r="CT81" s="329"/>
      <c r="CU81" s="329"/>
      <c r="CV81" s="329"/>
      <c r="CW81" s="329"/>
      <c r="CX81" s="329"/>
      <c r="CY81" s="329"/>
      <c r="CZ81" s="329"/>
      <c r="DA81" s="330"/>
    </row>
    <row r="82" spans="1:105" s="85" customFormat="1" ht="12.75">
      <c r="A82" s="327">
        <v>1</v>
      </c>
      <c r="B82" s="327"/>
      <c r="C82" s="327"/>
      <c r="D82" s="327"/>
      <c r="E82" s="327"/>
      <c r="F82" s="327"/>
      <c r="G82" s="327"/>
      <c r="H82" s="327">
        <v>2</v>
      </c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>
        <v>3</v>
      </c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>
        <v>4</v>
      </c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327"/>
      <c r="CF82" s="327"/>
      <c r="CG82" s="327"/>
      <c r="CH82" s="327"/>
      <c r="CI82" s="327"/>
      <c r="CJ82" s="327">
        <v>5</v>
      </c>
      <c r="CK82" s="327"/>
      <c r="CL82" s="327"/>
      <c r="CM82" s="327"/>
      <c r="CN82" s="327"/>
      <c r="CO82" s="327"/>
      <c r="CP82" s="327"/>
      <c r="CQ82" s="327"/>
      <c r="CR82" s="327"/>
      <c r="CS82" s="327"/>
      <c r="CT82" s="327"/>
      <c r="CU82" s="327"/>
      <c r="CV82" s="327"/>
      <c r="CW82" s="327"/>
      <c r="CX82" s="327"/>
      <c r="CY82" s="327"/>
      <c r="CZ82" s="327"/>
      <c r="DA82" s="327"/>
    </row>
    <row r="83" spans="1:105" s="86" customFormat="1" ht="15" customHeight="1">
      <c r="A83" s="392"/>
      <c r="B83" s="392"/>
      <c r="C83" s="392"/>
      <c r="D83" s="392"/>
      <c r="E83" s="392"/>
      <c r="F83" s="392"/>
      <c r="G83" s="39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2"/>
      <c r="AZ83" s="402"/>
      <c r="BA83" s="402"/>
      <c r="BB83" s="402"/>
      <c r="BC83" s="402"/>
      <c r="BD83" s="366"/>
      <c r="BE83" s="366"/>
      <c r="BF83" s="366"/>
      <c r="BG83" s="366"/>
      <c r="BH83" s="366"/>
      <c r="BI83" s="366"/>
      <c r="BJ83" s="366"/>
      <c r="BK83" s="366"/>
      <c r="BL83" s="366"/>
      <c r="BM83" s="366"/>
      <c r="BN83" s="366"/>
      <c r="BO83" s="366"/>
      <c r="BP83" s="366"/>
      <c r="BQ83" s="366"/>
      <c r="BR83" s="366"/>
      <c r="BS83" s="366"/>
      <c r="BT83" s="366"/>
      <c r="BU83" s="366"/>
      <c r="BV83" s="366"/>
      <c r="BW83" s="366"/>
      <c r="BX83" s="366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366"/>
      <c r="CL83" s="366"/>
      <c r="CM83" s="366"/>
      <c r="CN83" s="366"/>
      <c r="CO83" s="366"/>
      <c r="CP83" s="366"/>
      <c r="CQ83" s="366"/>
      <c r="CR83" s="366"/>
      <c r="CS83" s="366"/>
      <c r="CT83" s="366"/>
      <c r="CU83" s="366"/>
      <c r="CV83" s="366"/>
      <c r="CW83" s="366"/>
      <c r="CX83" s="366"/>
      <c r="CY83" s="366"/>
      <c r="CZ83" s="366"/>
      <c r="DA83" s="366"/>
    </row>
    <row r="84" spans="1:105" s="86" customFormat="1" ht="15" customHeight="1">
      <c r="A84" s="392"/>
      <c r="B84" s="392"/>
      <c r="C84" s="392"/>
      <c r="D84" s="392"/>
      <c r="E84" s="392"/>
      <c r="F84" s="392"/>
      <c r="G84" s="39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2"/>
      <c r="AZ84" s="402"/>
      <c r="BA84" s="402"/>
      <c r="BB84" s="402"/>
      <c r="BC84" s="402"/>
      <c r="BD84" s="366"/>
      <c r="BE84" s="366"/>
      <c r="BF84" s="366"/>
      <c r="BG84" s="366"/>
      <c r="BH84" s="366"/>
      <c r="BI84" s="366"/>
      <c r="BJ84" s="366"/>
      <c r="BK84" s="366"/>
      <c r="BL84" s="366"/>
      <c r="BM84" s="366"/>
      <c r="BN84" s="366"/>
      <c r="BO84" s="366"/>
      <c r="BP84" s="366"/>
      <c r="BQ84" s="366"/>
      <c r="BR84" s="366"/>
      <c r="BS84" s="366"/>
      <c r="BT84" s="366"/>
      <c r="BU84" s="366"/>
      <c r="BV84" s="366"/>
      <c r="BW84" s="366"/>
      <c r="BX84" s="366"/>
      <c r="BY84" s="366"/>
      <c r="BZ84" s="366"/>
      <c r="CA84" s="366"/>
      <c r="CB84" s="366"/>
      <c r="CC84" s="366"/>
      <c r="CD84" s="366"/>
      <c r="CE84" s="366"/>
      <c r="CF84" s="366"/>
      <c r="CG84" s="366"/>
      <c r="CH84" s="366"/>
      <c r="CI84" s="366"/>
      <c r="CJ84" s="366"/>
      <c r="CK84" s="366"/>
      <c r="CL84" s="366"/>
      <c r="CM84" s="366"/>
      <c r="CN84" s="366"/>
      <c r="CO84" s="366"/>
      <c r="CP84" s="366"/>
      <c r="CQ84" s="366"/>
      <c r="CR84" s="366"/>
      <c r="CS84" s="366"/>
      <c r="CT84" s="366"/>
      <c r="CU84" s="366"/>
      <c r="CV84" s="366"/>
      <c r="CW84" s="366"/>
      <c r="CX84" s="366"/>
      <c r="CY84" s="366"/>
      <c r="CZ84" s="366"/>
      <c r="DA84" s="366"/>
    </row>
    <row r="85" spans="1:105" s="86" customFormat="1" ht="15" customHeight="1">
      <c r="A85" s="392"/>
      <c r="B85" s="392"/>
      <c r="C85" s="392"/>
      <c r="D85" s="392"/>
      <c r="E85" s="392"/>
      <c r="F85" s="392"/>
      <c r="G85" s="392"/>
      <c r="H85" s="389" t="s">
        <v>229</v>
      </c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  <c r="AQ85" s="389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90"/>
      <c r="BD85" s="366" t="s">
        <v>7</v>
      </c>
      <c r="BE85" s="366"/>
      <c r="BF85" s="366"/>
      <c r="BG85" s="366"/>
      <c r="BH85" s="366"/>
      <c r="BI85" s="366"/>
      <c r="BJ85" s="366"/>
      <c r="BK85" s="366"/>
      <c r="BL85" s="366"/>
      <c r="BM85" s="366"/>
      <c r="BN85" s="366"/>
      <c r="BO85" s="366"/>
      <c r="BP85" s="366"/>
      <c r="BQ85" s="366"/>
      <c r="BR85" s="366"/>
      <c r="BS85" s="366"/>
      <c r="BT85" s="366" t="s">
        <v>7</v>
      </c>
      <c r="BU85" s="366"/>
      <c r="BV85" s="366"/>
      <c r="BW85" s="366"/>
      <c r="BX85" s="366"/>
      <c r="BY85" s="366"/>
      <c r="BZ85" s="366"/>
      <c r="CA85" s="366"/>
      <c r="CB85" s="366"/>
      <c r="CC85" s="366"/>
      <c r="CD85" s="366"/>
      <c r="CE85" s="366"/>
      <c r="CF85" s="366"/>
      <c r="CG85" s="366"/>
      <c r="CH85" s="366"/>
      <c r="CI85" s="366"/>
      <c r="CJ85" s="366"/>
      <c r="CK85" s="366"/>
      <c r="CL85" s="366"/>
      <c r="CM85" s="366"/>
      <c r="CN85" s="366"/>
      <c r="CO85" s="366"/>
      <c r="CP85" s="366"/>
      <c r="CQ85" s="366"/>
      <c r="CR85" s="366"/>
      <c r="CS85" s="366"/>
      <c r="CT85" s="366"/>
      <c r="CU85" s="366"/>
      <c r="CV85" s="366"/>
      <c r="CW85" s="366"/>
      <c r="CX85" s="366"/>
      <c r="CY85" s="366"/>
      <c r="CZ85" s="366"/>
      <c r="DA85" s="366"/>
    </row>
    <row r="87" spans="1:105" s="82" customFormat="1" ht="14.25">
      <c r="A87" s="323" t="s">
        <v>275</v>
      </c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3"/>
      <c r="AU87" s="323"/>
      <c r="AV87" s="323"/>
      <c r="AW87" s="323"/>
      <c r="AX87" s="323"/>
      <c r="AY87" s="323"/>
      <c r="AZ87" s="323"/>
      <c r="BA87" s="323"/>
      <c r="BB87" s="323"/>
      <c r="BC87" s="323"/>
      <c r="BD87" s="323"/>
      <c r="BE87" s="323"/>
      <c r="BF87" s="323"/>
      <c r="BG87" s="323"/>
      <c r="BH87" s="323"/>
      <c r="BI87" s="323"/>
      <c r="BJ87" s="323"/>
      <c r="BK87" s="323"/>
      <c r="BL87" s="323"/>
      <c r="BM87" s="323"/>
      <c r="BN87" s="323"/>
      <c r="BO87" s="323"/>
      <c r="BP87" s="323"/>
      <c r="BQ87" s="323"/>
      <c r="BR87" s="323"/>
      <c r="BS87" s="323"/>
      <c r="BT87" s="323"/>
      <c r="BU87" s="323"/>
      <c r="BV87" s="323"/>
      <c r="BW87" s="323"/>
      <c r="BX87" s="323"/>
      <c r="BY87" s="323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  <c r="CX87" s="323"/>
      <c r="CY87" s="323"/>
      <c r="CZ87" s="323"/>
      <c r="DA87" s="323"/>
    </row>
    <row r="88" spans="1:105" ht="6" customHeight="1"/>
    <row r="89" spans="1:105" s="82" customFormat="1" ht="14.25">
      <c r="A89" s="82" t="s">
        <v>217</v>
      </c>
      <c r="X89" s="398" t="s">
        <v>451</v>
      </c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  <c r="AK89" s="398"/>
      <c r="AL89" s="398"/>
      <c r="AM89" s="398"/>
      <c r="AN89" s="398"/>
      <c r="AO89" s="398"/>
      <c r="AP89" s="398"/>
      <c r="AQ89" s="398"/>
      <c r="AR89" s="398"/>
      <c r="AS89" s="398"/>
      <c r="AT89" s="398"/>
      <c r="AU89" s="398"/>
      <c r="AV89" s="398"/>
      <c r="AW89" s="398"/>
      <c r="AX89" s="398"/>
      <c r="AY89" s="398"/>
      <c r="AZ89" s="398"/>
      <c r="BA89" s="398"/>
      <c r="BB89" s="398"/>
      <c r="BC89" s="398"/>
      <c r="BD89" s="398"/>
      <c r="BE89" s="398"/>
      <c r="BF89" s="398"/>
      <c r="BG89" s="398"/>
      <c r="BH89" s="398"/>
      <c r="BI89" s="398"/>
      <c r="BJ89" s="398"/>
      <c r="BK89" s="398"/>
      <c r="BL89" s="398"/>
      <c r="BM89" s="398"/>
      <c r="BN89" s="398"/>
      <c r="BO89" s="398"/>
      <c r="BP89" s="398"/>
      <c r="BQ89" s="398"/>
      <c r="BR89" s="398"/>
      <c r="BS89" s="398"/>
      <c r="BT89" s="398"/>
      <c r="BU89" s="398"/>
      <c r="BV89" s="398"/>
      <c r="BW89" s="398"/>
      <c r="BX89" s="398"/>
      <c r="BY89" s="398"/>
      <c r="BZ89" s="398"/>
      <c r="CA89" s="398"/>
      <c r="CB89" s="398"/>
      <c r="CC89" s="398"/>
      <c r="CD89" s="398"/>
      <c r="CE89" s="398"/>
      <c r="CF89" s="398"/>
      <c r="CG89" s="398"/>
      <c r="CH89" s="398"/>
      <c r="CI89" s="398"/>
      <c r="CJ89" s="398"/>
      <c r="CK89" s="398"/>
      <c r="CL89" s="398"/>
      <c r="CM89" s="398"/>
      <c r="CN89" s="398"/>
      <c r="CO89" s="398"/>
      <c r="CP89" s="398"/>
      <c r="CQ89" s="398"/>
      <c r="CR89" s="398"/>
      <c r="CS89" s="398"/>
      <c r="CT89" s="398"/>
      <c r="CU89" s="398"/>
      <c r="CV89" s="398"/>
      <c r="CW89" s="398"/>
      <c r="CX89" s="398"/>
      <c r="CY89" s="398"/>
      <c r="CZ89" s="398"/>
      <c r="DA89" s="398"/>
    </row>
    <row r="90" spans="1:105" s="82" customFormat="1" ht="6" customHeight="1"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</row>
    <row r="91" spans="1:105" s="82" customFormat="1" ht="14.25">
      <c r="A91" s="399" t="s">
        <v>218</v>
      </c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400" t="s">
        <v>459</v>
      </c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0"/>
      <c r="BV91" s="400"/>
      <c r="BW91" s="400"/>
      <c r="BX91" s="400"/>
      <c r="BY91" s="400"/>
      <c r="BZ91" s="400"/>
      <c r="CA91" s="400"/>
      <c r="CB91" s="400"/>
      <c r="CC91" s="400"/>
      <c r="CD91" s="400"/>
      <c r="CE91" s="400"/>
      <c r="CF91" s="400"/>
      <c r="CG91" s="400"/>
      <c r="CH91" s="400"/>
      <c r="CI91" s="400"/>
      <c r="CJ91" s="400"/>
      <c r="CK91" s="400"/>
      <c r="CL91" s="400"/>
      <c r="CM91" s="400"/>
      <c r="CN91" s="400"/>
      <c r="CO91" s="400"/>
      <c r="CP91" s="400"/>
      <c r="CQ91" s="400"/>
      <c r="CR91" s="400"/>
      <c r="CS91" s="400"/>
      <c r="CT91" s="400"/>
      <c r="CU91" s="400"/>
      <c r="CV91" s="400"/>
      <c r="CW91" s="400"/>
      <c r="CX91" s="400"/>
      <c r="CY91" s="400"/>
      <c r="CZ91" s="400"/>
      <c r="DA91" s="400"/>
    </row>
    <row r="92" spans="1:105" ht="10.5" customHeight="1"/>
    <row r="93" spans="1:105" s="82" customFormat="1" ht="14.25">
      <c r="A93" s="323" t="s">
        <v>276</v>
      </c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  <c r="CX93" s="323"/>
      <c r="CY93" s="323"/>
      <c r="CZ93" s="323"/>
      <c r="DA93" s="323"/>
    </row>
    <row r="94" spans="1:105" ht="10.5" customHeight="1"/>
    <row r="95" spans="1:105" s="84" customFormat="1" ht="45" customHeight="1">
      <c r="A95" s="337" t="s">
        <v>220</v>
      </c>
      <c r="B95" s="338"/>
      <c r="C95" s="338"/>
      <c r="D95" s="338"/>
      <c r="E95" s="338"/>
      <c r="F95" s="338"/>
      <c r="G95" s="339"/>
      <c r="H95" s="337" t="s">
        <v>269</v>
      </c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9"/>
      <c r="AP95" s="337" t="s">
        <v>277</v>
      </c>
      <c r="AQ95" s="338"/>
      <c r="AR95" s="338"/>
      <c r="AS95" s="338"/>
      <c r="AT95" s="338"/>
      <c r="AU95" s="338"/>
      <c r="AV95" s="338"/>
      <c r="AW95" s="338"/>
      <c r="AX95" s="338"/>
      <c r="AY95" s="338"/>
      <c r="AZ95" s="338"/>
      <c r="BA95" s="338"/>
      <c r="BB95" s="338"/>
      <c r="BC95" s="338"/>
      <c r="BD95" s="338"/>
      <c r="BE95" s="339"/>
      <c r="BF95" s="337" t="s">
        <v>278</v>
      </c>
      <c r="BG95" s="338"/>
      <c r="BH95" s="338"/>
      <c r="BI95" s="338"/>
      <c r="BJ95" s="338"/>
      <c r="BK95" s="338"/>
      <c r="BL95" s="338"/>
      <c r="BM95" s="338"/>
      <c r="BN95" s="338"/>
      <c r="BO95" s="338"/>
      <c r="BP95" s="338"/>
      <c r="BQ95" s="338"/>
      <c r="BR95" s="338"/>
      <c r="BS95" s="338"/>
      <c r="BT95" s="338"/>
      <c r="BU95" s="339"/>
      <c r="BV95" s="337" t="s">
        <v>279</v>
      </c>
      <c r="BW95" s="338"/>
      <c r="BX95" s="338"/>
      <c r="BY95" s="338"/>
      <c r="BZ95" s="338"/>
      <c r="CA95" s="338"/>
      <c r="CB95" s="338"/>
      <c r="CC95" s="338"/>
      <c r="CD95" s="338"/>
      <c r="CE95" s="338"/>
      <c r="CF95" s="338"/>
      <c r="CG95" s="338"/>
      <c r="CH95" s="338"/>
      <c r="CI95" s="338"/>
      <c r="CJ95" s="338"/>
      <c r="CK95" s="339"/>
      <c r="CL95" s="337" t="s">
        <v>235</v>
      </c>
      <c r="CM95" s="338"/>
      <c r="CN95" s="338"/>
      <c r="CO95" s="338"/>
      <c r="CP95" s="338"/>
      <c r="CQ95" s="338"/>
      <c r="CR95" s="338"/>
      <c r="CS95" s="338"/>
      <c r="CT95" s="338"/>
      <c r="CU95" s="338"/>
      <c r="CV95" s="338"/>
      <c r="CW95" s="338"/>
      <c r="CX95" s="338"/>
      <c r="CY95" s="338"/>
      <c r="CZ95" s="338"/>
      <c r="DA95" s="339"/>
    </row>
    <row r="96" spans="1:105" s="85" customFormat="1" ht="12.75">
      <c r="A96" s="327">
        <v>1</v>
      </c>
      <c r="B96" s="327"/>
      <c r="C96" s="327"/>
      <c r="D96" s="327"/>
      <c r="E96" s="327"/>
      <c r="F96" s="327"/>
      <c r="G96" s="327"/>
      <c r="H96" s="327">
        <v>2</v>
      </c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  <c r="AI96" s="327"/>
      <c r="AJ96" s="327"/>
      <c r="AK96" s="327"/>
      <c r="AL96" s="327"/>
      <c r="AM96" s="327"/>
      <c r="AN96" s="327"/>
      <c r="AO96" s="327"/>
      <c r="AP96" s="327">
        <v>3</v>
      </c>
      <c r="AQ96" s="327"/>
      <c r="AR96" s="327"/>
      <c r="AS96" s="327"/>
      <c r="AT96" s="327"/>
      <c r="AU96" s="327"/>
      <c r="AV96" s="327"/>
      <c r="AW96" s="327"/>
      <c r="AX96" s="327"/>
      <c r="AY96" s="327"/>
      <c r="AZ96" s="327"/>
      <c r="BA96" s="327"/>
      <c r="BB96" s="327"/>
      <c r="BC96" s="327"/>
      <c r="BD96" s="327"/>
      <c r="BE96" s="327"/>
      <c r="BF96" s="327">
        <v>4</v>
      </c>
      <c r="BG96" s="327"/>
      <c r="BH96" s="327"/>
      <c r="BI96" s="327"/>
      <c r="BJ96" s="327"/>
      <c r="BK96" s="327"/>
      <c r="BL96" s="327"/>
      <c r="BM96" s="327"/>
      <c r="BN96" s="327"/>
      <c r="BO96" s="327"/>
      <c r="BP96" s="327"/>
      <c r="BQ96" s="327"/>
      <c r="BR96" s="327"/>
      <c r="BS96" s="327"/>
      <c r="BT96" s="327"/>
      <c r="BU96" s="327"/>
      <c r="BV96" s="327">
        <v>5</v>
      </c>
      <c r="BW96" s="327"/>
      <c r="BX96" s="327"/>
      <c r="BY96" s="327"/>
      <c r="BZ96" s="327"/>
      <c r="CA96" s="327"/>
      <c r="CB96" s="327"/>
      <c r="CC96" s="327"/>
      <c r="CD96" s="327"/>
      <c r="CE96" s="327"/>
      <c r="CF96" s="327"/>
      <c r="CG96" s="327"/>
      <c r="CH96" s="327"/>
      <c r="CI96" s="327"/>
      <c r="CJ96" s="327"/>
      <c r="CK96" s="327"/>
      <c r="CL96" s="327">
        <v>6</v>
      </c>
      <c r="CM96" s="327"/>
      <c r="CN96" s="327"/>
      <c r="CO96" s="327"/>
      <c r="CP96" s="327"/>
      <c r="CQ96" s="327"/>
      <c r="CR96" s="327"/>
      <c r="CS96" s="327"/>
      <c r="CT96" s="327"/>
      <c r="CU96" s="327"/>
      <c r="CV96" s="327"/>
      <c r="CW96" s="327"/>
      <c r="CX96" s="327"/>
      <c r="CY96" s="327"/>
      <c r="CZ96" s="327"/>
      <c r="DA96" s="327"/>
    </row>
    <row r="97" spans="1:105" s="86" customFormat="1" ht="15" customHeight="1">
      <c r="A97" s="392" t="s">
        <v>244</v>
      </c>
      <c r="B97" s="392"/>
      <c r="C97" s="392"/>
      <c r="D97" s="392"/>
      <c r="E97" s="392"/>
      <c r="F97" s="392"/>
      <c r="G97" s="392"/>
      <c r="H97" s="402" t="s">
        <v>433</v>
      </c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366">
        <v>1</v>
      </c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66"/>
      <c r="BE97" s="366"/>
      <c r="BF97" s="366">
        <v>9</v>
      </c>
      <c r="BG97" s="366"/>
      <c r="BH97" s="366"/>
      <c r="BI97" s="366"/>
      <c r="BJ97" s="366"/>
      <c r="BK97" s="366"/>
      <c r="BL97" s="366"/>
      <c r="BM97" s="366"/>
      <c r="BN97" s="366"/>
      <c r="BO97" s="366"/>
      <c r="BP97" s="366"/>
      <c r="BQ97" s="366"/>
      <c r="BR97" s="366"/>
      <c r="BS97" s="366"/>
      <c r="BT97" s="366"/>
      <c r="BU97" s="366"/>
      <c r="BV97" s="401">
        <v>15111.11111111</v>
      </c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>
        <f>AP97*BF97*BV97</f>
        <v>135999.99999998999</v>
      </c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</row>
    <row r="98" spans="1:105" s="86" customFormat="1" ht="15" customHeight="1">
      <c r="A98" s="392"/>
      <c r="B98" s="392"/>
      <c r="C98" s="392"/>
      <c r="D98" s="392"/>
      <c r="E98" s="392"/>
      <c r="F98" s="392"/>
      <c r="G98" s="39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366"/>
      <c r="AQ98" s="366"/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  <c r="BG98" s="366"/>
      <c r="BH98" s="366"/>
      <c r="BI98" s="366"/>
      <c r="BJ98" s="366"/>
      <c r="BK98" s="366"/>
      <c r="BL98" s="366"/>
      <c r="BM98" s="366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6"/>
      <c r="CB98" s="366"/>
      <c r="CC98" s="366"/>
      <c r="CD98" s="366"/>
      <c r="CE98" s="366"/>
      <c r="CF98" s="366"/>
      <c r="CG98" s="366"/>
      <c r="CH98" s="366"/>
      <c r="CI98" s="366"/>
      <c r="CJ98" s="366"/>
      <c r="CK98" s="366"/>
      <c r="CL98" s="366"/>
      <c r="CM98" s="366"/>
      <c r="CN98" s="366"/>
      <c r="CO98" s="366"/>
      <c r="CP98" s="366"/>
      <c r="CQ98" s="366"/>
      <c r="CR98" s="366"/>
      <c r="CS98" s="366"/>
      <c r="CT98" s="366"/>
      <c r="CU98" s="366"/>
      <c r="CV98" s="366"/>
      <c r="CW98" s="366"/>
      <c r="CX98" s="366"/>
      <c r="CY98" s="366"/>
      <c r="CZ98" s="366"/>
      <c r="DA98" s="366"/>
    </row>
    <row r="99" spans="1:105" s="86" customFormat="1" ht="15" customHeight="1">
      <c r="A99" s="392"/>
      <c r="B99" s="392"/>
      <c r="C99" s="392"/>
      <c r="D99" s="392"/>
      <c r="E99" s="392"/>
      <c r="F99" s="392"/>
      <c r="G99" s="392"/>
      <c r="H99" s="429" t="s">
        <v>280</v>
      </c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30"/>
      <c r="Y99" s="430"/>
      <c r="Z99" s="430"/>
      <c r="AA99" s="430"/>
      <c r="AB99" s="430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30"/>
      <c r="AO99" s="431"/>
      <c r="AP99" s="366" t="s">
        <v>7</v>
      </c>
      <c r="AQ99" s="366"/>
      <c r="AR99" s="366"/>
      <c r="AS99" s="366"/>
      <c r="AT99" s="366"/>
      <c r="AU99" s="366"/>
      <c r="AV99" s="366"/>
      <c r="AW99" s="366"/>
      <c r="AX99" s="366"/>
      <c r="AY99" s="366"/>
      <c r="AZ99" s="366"/>
      <c r="BA99" s="366"/>
      <c r="BB99" s="366"/>
      <c r="BC99" s="366"/>
      <c r="BD99" s="366"/>
      <c r="BE99" s="366"/>
      <c r="BF99" s="366" t="s">
        <v>7</v>
      </c>
      <c r="BG99" s="366"/>
      <c r="BH99" s="366"/>
      <c r="BI99" s="366"/>
      <c r="BJ99" s="366"/>
      <c r="BK99" s="366"/>
      <c r="BL99" s="366"/>
      <c r="BM99" s="366"/>
      <c r="BN99" s="366"/>
      <c r="BO99" s="366"/>
      <c r="BP99" s="366"/>
      <c r="BQ99" s="366"/>
      <c r="BR99" s="366"/>
      <c r="BS99" s="366"/>
      <c r="BT99" s="366"/>
      <c r="BU99" s="366"/>
      <c r="BV99" s="366" t="s">
        <v>7</v>
      </c>
      <c r="BW99" s="366"/>
      <c r="BX99" s="366"/>
      <c r="BY99" s="366"/>
      <c r="BZ99" s="366"/>
      <c r="CA99" s="366"/>
      <c r="CB99" s="366"/>
      <c r="CC99" s="366"/>
      <c r="CD99" s="366"/>
      <c r="CE99" s="366"/>
      <c r="CF99" s="366"/>
      <c r="CG99" s="366"/>
      <c r="CH99" s="366"/>
      <c r="CI99" s="366"/>
      <c r="CJ99" s="366"/>
      <c r="CK99" s="366"/>
      <c r="CL99" s="401">
        <f>CL97</f>
        <v>135999.99999998999</v>
      </c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</row>
    <row r="100" spans="1:105" ht="10.5" customHeight="1"/>
    <row r="101" spans="1:105" s="82" customFormat="1" ht="14.25">
      <c r="A101" s="323" t="s">
        <v>281</v>
      </c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/>
      <c r="AQ101" s="323"/>
      <c r="AR101" s="323"/>
      <c r="AS101" s="323"/>
      <c r="AT101" s="323"/>
      <c r="AU101" s="323"/>
      <c r="AV101" s="323"/>
      <c r="AW101" s="323"/>
      <c r="AX101" s="323"/>
      <c r="AY101" s="323"/>
      <c r="AZ101" s="323"/>
      <c r="BA101" s="323"/>
      <c r="BB101" s="323"/>
      <c r="BC101" s="323"/>
      <c r="BD101" s="323"/>
      <c r="BE101" s="323"/>
      <c r="BF101" s="323"/>
      <c r="BG101" s="323"/>
      <c r="BH101" s="323"/>
      <c r="BI101" s="323"/>
      <c r="BJ101" s="323"/>
      <c r="BK101" s="323"/>
      <c r="BL101" s="323"/>
      <c r="BM101" s="323"/>
      <c r="BN101" s="323"/>
      <c r="BO101" s="323"/>
      <c r="BP101" s="323"/>
      <c r="BQ101" s="323"/>
      <c r="BR101" s="323"/>
      <c r="BS101" s="323"/>
      <c r="BT101" s="323"/>
      <c r="BU101" s="323"/>
      <c r="BV101" s="323"/>
      <c r="BW101" s="323"/>
      <c r="BX101" s="323"/>
      <c r="BY101" s="323"/>
      <c r="BZ101" s="323"/>
      <c r="CA101" s="323"/>
      <c r="CB101" s="323"/>
      <c r="CC101" s="323"/>
      <c r="CD101" s="323"/>
      <c r="CE101" s="323"/>
      <c r="CF101" s="323"/>
      <c r="CG101" s="323"/>
      <c r="CH101" s="323"/>
      <c r="CI101" s="323"/>
      <c r="CJ101" s="323"/>
      <c r="CK101" s="323"/>
      <c r="CL101" s="323"/>
      <c r="CM101" s="323"/>
      <c r="CN101" s="323"/>
      <c r="CO101" s="323"/>
      <c r="CP101" s="323"/>
      <c r="CQ101" s="323"/>
      <c r="CR101" s="323"/>
      <c r="CS101" s="323"/>
      <c r="CT101" s="323"/>
      <c r="CU101" s="323"/>
      <c r="CV101" s="323"/>
      <c r="CW101" s="323"/>
      <c r="CX101" s="323"/>
      <c r="CY101" s="323"/>
      <c r="CZ101" s="323"/>
      <c r="DA101" s="323"/>
    </row>
    <row r="102" spans="1:105" ht="10.5" customHeight="1"/>
    <row r="103" spans="1:105" s="84" customFormat="1" ht="45" customHeight="1">
      <c r="A103" s="328" t="s">
        <v>220</v>
      </c>
      <c r="B103" s="329"/>
      <c r="C103" s="329"/>
      <c r="D103" s="329"/>
      <c r="E103" s="329"/>
      <c r="F103" s="329"/>
      <c r="G103" s="330"/>
      <c r="H103" s="328" t="s">
        <v>269</v>
      </c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  <c r="AZ103" s="329"/>
      <c r="BA103" s="329"/>
      <c r="BB103" s="329"/>
      <c r="BC103" s="330"/>
      <c r="BD103" s="328" t="s">
        <v>282</v>
      </c>
      <c r="BE103" s="329"/>
      <c r="BF103" s="329"/>
      <c r="BG103" s="329"/>
      <c r="BH103" s="329"/>
      <c r="BI103" s="329"/>
      <c r="BJ103" s="329"/>
      <c r="BK103" s="329"/>
      <c r="BL103" s="329"/>
      <c r="BM103" s="329"/>
      <c r="BN103" s="329"/>
      <c r="BO103" s="329"/>
      <c r="BP103" s="329"/>
      <c r="BQ103" s="329"/>
      <c r="BR103" s="329"/>
      <c r="BS103" s="330"/>
      <c r="BT103" s="328" t="s">
        <v>283</v>
      </c>
      <c r="BU103" s="329"/>
      <c r="BV103" s="329"/>
      <c r="BW103" s="329"/>
      <c r="BX103" s="329"/>
      <c r="BY103" s="329"/>
      <c r="BZ103" s="329"/>
      <c r="CA103" s="329"/>
      <c r="CB103" s="329"/>
      <c r="CC103" s="329"/>
      <c r="CD103" s="329"/>
      <c r="CE103" s="329"/>
      <c r="CF103" s="329"/>
      <c r="CG103" s="329"/>
      <c r="CH103" s="329"/>
      <c r="CI103" s="330"/>
      <c r="CJ103" s="328" t="s">
        <v>284</v>
      </c>
      <c r="CK103" s="329"/>
      <c r="CL103" s="329"/>
      <c r="CM103" s="329"/>
      <c r="CN103" s="329"/>
      <c r="CO103" s="329"/>
      <c r="CP103" s="329"/>
      <c r="CQ103" s="329"/>
      <c r="CR103" s="329"/>
      <c r="CS103" s="329"/>
      <c r="CT103" s="329"/>
      <c r="CU103" s="329"/>
      <c r="CV103" s="329"/>
      <c r="CW103" s="329"/>
      <c r="CX103" s="329"/>
      <c r="CY103" s="329"/>
      <c r="CZ103" s="329"/>
      <c r="DA103" s="330"/>
    </row>
    <row r="104" spans="1:105" s="85" customFormat="1" ht="12.75">
      <c r="A104" s="327">
        <v>1</v>
      </c>
      <c r="B104" s="327"/>
      <c r="C104" s="327"/>
      <c r="D104" s="327"/>
      <c r="E104" s="327"/>
      <c r="F104" s="327"/>
      <c r="G104" s="327"/>
      <c r="H104" s="327">
        <v>2</v>
      </c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>
        <v>3</v>
      </c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327">
        <v>4</v>
      </c>
      <c r="BU104" s="327"/>
      <c r="BV104" s="327"/>
      <c r="BW104" s="327"/>
      <c r="BX104" s="327"/>
      <c r="BY104" s="327"/>
      <c r="BZ104" s="327"/>
      <c r="CA104" s="327"/>
      <c r="CB104" s="327"/>
      <c r="CC104" s="327"/>
      <c r="CD104" s="327"/>
      <c r="CE104" s="327"/>
      <c r="CF104" s="327"/>
      <c r="CG104" s="327"/>
      <c r="CH104" s="327"/>
      <c r="CI104" s="327"/>
      <c r="CJ104" s="327">
        <v>5</v>
      </c>
      <c r="CK104" s="327"/>
      <c r="CL104" s="327"/>
      <c r="CM104" s="327"/>
      <c r="CN104" s="327"/>
      <c r="CO104" s="327"/>
      <c r="CP104" s="327"/>
      <c r="CQ104" s="327"/>
      <c r="CR104" s="327"/>
      <c r="CS104" s="327"/>
      <c r="CT104" s="327"/>
      <c r="CU104" s="327"/>
      <c r="CV104" s="327"/>
      <c r="CW104" s="327"/>
      <c r="CX104" s="327"/>
      <c r="CY104" s="327"/>
      <c r="CZ104" s="327"/>
      <c r="DA104" s="327"/>
    </row>
    <row r="105" spans="1:105" s="86" customFormat="1" ht="15" customHeight="1">
      <c r="A105" s="392" t="s">
        <v>244</v>
      </c>
      <c r="B105" s="392"/>
      <c r="C105" s="392"/>
      <c r="D105" s="392"/>
      <c r="E105" s="392"/>
      <c r="F105" s="392"/>
      <c r="G105" s="392"/>
      <c r="H105" s="402" t="s">
        <v>320</v>
      </c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2"/>
      <c r="AZ105" s="402"/>
      <c r="BA105" s="402"/>
      <c r="BB105" s="402"/>
      <c r="BC105" s="402"/>
      <c r="BD105" s="366">
        <v>43</v>
      </c>
      <c r="BE105" s="366"/>
      <c r="BF105" s="366"/>
      <c r="BG105" s="366"/>
      <c r="BH105" s="366"/>
      <c r="BI105" s="366"/>
      <c r="BJ105" s="366"/>
      <c r="BK105" s="366"/>
      <c r="BL105" s="366"/>
      <c r="BM105" s="366"/>
      <c r="BN105" s="366"/>
      <c r="BO105" s="366"/>
      <c r="BP105" s="366"/>
      <c r="BQ105" s="366"/>
      <c r="BR105" s="366"/>
      <c r="BS105" s="366"/>
      <c r="BT105" s="366">
        <v>1019.5349</v>
      </c>
      <c r="BU105" s="366"/>
      <c r="BV105" s="366"/>
      <c r="BW105" s="366"/>
      <c r="BX105" s="366"/>
      <c r="BY105" s="366"/>
      <c r="BZ105" s="366"/>
      <c r="CA105" s="366"/>
      <c r="CB105" s="366"/>
      <c r="CC105" s="366"/>
      <c r="CD105" s="366"/>
      <c r="CE105" s="366"/>
      <c r="CF105" s="366"/>
      <c r="CG105" s="366"/>
      <c r="CH105" s="366"/>
      <c r="CI105" s="366"/>
      <c r="CJ105" s="401">
        <f>BD105*BT105</f>
        <v>43840.000699999997</v>
      </c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</row>
    <row r="106" spans="1:105" s="86" customFormat="1" ht="15" customHeight="1">
      <c r="A106" s="392"/>
      <c r="B106" s="392"/>
      <c r="C106" s="392"/>
      <c r="D106" s="392"/>
      <c r="E106" s="392"/>
      <c r="F106" s="392"/>
      <c r="G106" s="39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2"/>
      <c r="AZ106" s="402"/>
      <c r="BA106" s="402"/>
      <c r="BB106" s="402"/>
      <c r="BC106" s="402"/>
      <c r="BD106" s="366"/>
      <c r="BE106" s="366"/>
      <c r="BF106" s="366"/>
      <c r="BG106" s="366"/>
      <c r="BH106" s="366"/>
      <c r="BI106" s="366"/>
      <c r="BJ106" s="366"/>
      <c r="BK106" s="366"/>
      <c r="BL106" s="366"/>
      <c r="BM106" s="366"/>
      <c r="BN106" s="366"/>
      <c r="BO106" s="366"/>
      <c r="BP106" s="366"/>
      <c r="BQ106" s="366"/>
      <c r="BR106" s="366"/>
      <c r="BS106" s="366"/>
      <c r="BT106" s="366"/>
      <c r="BU106" s="366"/>
      <c r="BV106" s="366"/>
      <c r="BW106" s="366"/>
      <c r="BX106" s="366"/>
      <c r="BY106" s="366"/>
      <c r="BZ106" s="366"/>
      <c r="CA106" s="366"/>
      <c r="CB106" s="366"/>
      <c r="CC106" s="366"/>
      <c r="CD106" s="366"/>
      <c r="CE106" s="366"/>
      <c r="CF106" s="366"/>
      <c r="CG106" s="366"/>
      <c r="CH106" s="366"/>
      <c r="CI106" s="366"/>
      <c r="CJ106" s="366"/>
      <c r="CK106" s="366"/>
      <c r="CL106" s="366"/>
      <c r="CM106" s="366"/>
      <c r="CN106" s="366"/>
      <c r="CO106" s="366"/>
      <c r="CP106" s="366"/>
      <c r="CQ106" s="366"/>
      <c r="CR106" s="366"/>
      <c r="CS106" s="366"/>
      <c r="CT106" s="366"/>
      <c r="CU106" s="366"/>
      <c r="CV106" s="366"/>
      <c r="CW106" s="366"/>
      <c r="CX106" s="366"/>
      <c r="CY106" s="366"/>
      <c r="CZ106" s="366"/>
      <c r="DA106" s="366"/>
    </row>
    <row r="107" spans="1:105" s="86" customFormat="1" ht="15" customHeight="1">
      <c r="A107" s="392"/>
      <c r="B107" s="392"/>
      <c r="C107" s="392"/>
      <c r="D107" s="392"/>
      <c r="E107" s="392"/>
      <c r="F107" s="392"/>
      <c r="G107" s="392"/>
      <c r="H107" s="389" t="s">
        <v>229</v>
      </c>
      <c r="I107" s="389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89"/>
      <c r="AA107" s="389"/>
      <c r="AB107" s="389"/>
      <c r="AC107" s="389"/>
      <c r="AD107" s="389"/>
      <c r="AE107" s="389"/>
      <c r="AF107" s="389"/>
      <c r="AG107" s="389"/>
      <c r="AH107" s="389"/>
      <c r="AI107" s="389"/>
      <c r="AJ107" s="389"/>
      <c r="AK107" s="389"/>
      <c r="AL107" s="389"/>
      <c r="AM107" s="389"/>
      <c r="AN107" s="389"/>
      <c r="AO107" s="389"/>
      <c r="AP107" s="389"/>
      <c r="AQ107" s="389"/>
      <c r="AR107" s="389"/>
      <c r="AS107" s="389"/>
      <c r="AT107" s="389"/>
      <c r="AU107" s="389"/>
      <c r="AV107" s="389"/>
      <c r="AW107" s="389"/>
      <c r="AX107" s="389"/>
      <c r="AY107" s="389"/>
      <c r="AZ107" s="389"/>
      <c r="BA107" s="389"/>
      <c r="BB107" s="389"/>
      <c r="BC107" s="390"/>
      <c r="BD107" s="366"/>
      <c r="BE107" s="366"/>
      <c r="BF107" s="366"/>
      <c r="BG107" s="366"/>
      <c r="BH107" s="366"/>
      <c r="BI107" s="366"/>
      <c r="BJ107" s="366"/>
      <c r="BK107" s="366"/>
      <c r="BL107" s="366"/>
      <c r="BM107" s="366"/>
      <c r="BN107" s="366"/>
      <c r="BO107" s="366"/>
      <c r="BP107" s="366"/>
      <c r="BQ107" s="366"/>
      <c r="BR107" s="366"/>
      <c r="BS107" s="366"/>
      <c r="BT107" s="366"/>
      <c r="BU107" s="366"/>
      <c r="BV107" s="366"/>
      <c r="BW107" s="366"/>
      <c r="BX107" s="366"/>
      <c r="BY107" s="366"/>
      <c r="BZ107" s="366"/>
      <c r="CA107" s="366"/>
      <c r="CB107" s="366"/>
      <c r="CC107" s="366"/>
      <c r="CD107" s="366"/>
      <c r="CE107" s="366"/>
      <c r="CF107" s="366"/>
      <c r="CG107" s="366"/>
      <c r="CH107" s="366"/>
      <c r="CI107" s="366"/>
      <c r="CJ107" s="401">
        <v>43840</v>
      </c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</row>
    <row r="108" spans="1:105" ht="10.5" customHeight="1"/>
    <row r="109" spans="1:105" s="82" customFormat="1" ht="14.25">
      <c r="A109" s="323" t="s">
        <v>285</v>
      </c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/>
      <c r="AQ109" s="323"/>
      <c r="AR109" s="323"/>
      <c r="AS109" s="323"/>
      <c r="AT109" s="323"/>
      <c r="AU109" s="323"/>
      <c r="AV109" s="323"/>
      <c r="AW109" s="323"/>
      <c r="AX109" s="323"/>
      <c r="AY109" s="323"/>
      <c r="AZ109" s="323"/>
      <c r="BA109" s="323"/>
      <c r="BB109" s="323"/>
      <c r="BC109" s="323"/>
      <c r="BD109" s="323"/>
      <c r="BE109" s="323"/>
      <c r="BF109" s="323"/>
      <c r="BG109" s="323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323"/>
      <c r="BR109" s="323"/>
      <c r="BS109" s="323"/>
      <c r="BT109" s="323"/>
      <c r="BU109" s="323"/>
      <c r="BV109" s="323"/>
      <c r="BW109" s="323"/>
      <c r="BX109" s="323"/>
      <c r="BY109" s="323"/>
      <c r="BZ109" s="323"/>
      <c r="CA109" s="323"/>
      <c r="CB109" s="323"/>
      <c r="CC109" s="323"/>
      <c r="CD109" s="323"/>
      <c r="CE109" s="323"/>
      <c r="CF109" s="323"/>
      <c r="CG109" s="323"/>
      <c r="CH109" s="323"/>
      <c r="CI109" s="323"/>
      <c r="CJ109" s="323"/>
      <c r="CK109" s="323"/>
      <c r="CL109" s="323"/>
      <c r="CM109" s="323"/>
      <c r="CN109" s="323"/>
      <c r="CO109" s="323"/>
      <c r="CP109" s="323"/>
      <c r="CQ109" s="323"/>
      <c r="CR109" s="323"/>
      <c r="CS109" s="323"/>
      <c r="CT109" s="323"/>
      <c r="CU109" s="323"/>
      <c r="CV109" s="323"/>
      <c r="CW109" s="323"/>
      <c r="CX109" s="323"/>
      <c r="CY109" s="323"/>
      <c r="CZ109" s="323"/>
      <c r="DA109" s="323"/>
    </row>
    <row r="110" spans="1:105" ht="10.5" customHeight="1"/>
    <row r="111" spans="1:105" s="84" customFormat="1" ht="45" customHeight="1">
      <c r="A111" s="337" t="s">
        <v>220</v>
      </c>
      <c r="B111" s="338"/>
      <c r="C111" s="338"/>
      <c r="D111" s="338"/>
      <c r="E111" s="338"/>
      <c r="F111" s="338"/>
      <c r="G111" s="339"/>
      <c r="H111" s="337" t="s">
        <v>0</v>
      </c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9"/>
      <c r="AP111" s="337" t="s">
        <v>286</v>
      </c>
      <c r="AQ111" s="338"/>
      <c r="AR111" s="338"/>
      <c r="AS111" s="338"/>
      <c r="AT111" s="338"/>
      <c r="AU111" s="338"/>
      <c r="AV111" s="338"/>
      <c r="AW111" s="338"/>
      <c r="AX111" s="338"/>
      <c r="AY111" s="338"/>
      <c r="AZ111" s="338"/>
      <c r="BA111" s="338"/>
      <c r="BB111" s="338"/>
      <c r="BC111" s="338"/>
      <c r="BD111" s="338"/>
      <c r="BE111" s="339"/>
      <c r="BF111" s="337" t="s">
        <v>287</v>
      </c>
      <c r="BG111" s="338"/>
      <c r="BH111" s="338"/>
      <c r="BI111" s="338"/>
      <c r="BJ111" s="338"/>
      <c r="BK111" s="338"/>
      <c r="BL111" s="338"/>
      <c r="BM111" s="338"/>
      <c r="BN111" s="338"/>
      <c r="BO111" s="338"/>
      <c r="BP111" s="338"/>
      <c r="BQ111" s="338"/>
      <c r="BR111" s="338"/>
      <c r="BS111" s="338"/>
      <c r="BT111" s="338"/>
      <c r="BU111" s="339"/>
      <c r="BV111" s="337" t="s">
        <v>288</v>
      </c>
      <c r="BW111" s="338"/>
      <c r="BX111" s="338"/>
      <c r="BY111" s="338"/>
      <c r="BZ111" s="338"/>
      <c r="CA111" s="338"/>
      <c r="CB111" s="338"/>
      <c r="CC111" s="338"/>
      <c r="CD111" s="338"/>
      <c r="CE111" s="338"/>
      <c r="CF111" s="338"/>
      <c r="CG111" s="338"/>
      <c r="CH111" s="338"/>
      <c r="CI111" s="338"/>
      <c r="CJ111" s="338"/>
      <c r="CK111" s="339"/>
      <c r="CL111" s="337" t="s">
        <v>289</v>
      </c>
      <c r="CM111" s="338"/>
      <c r="CN111" s="338"/>
      <c r="CO111" s="338"/>
      <c r="CP111" s="338"/>
      <c r="CQ111" s="338"/>
      <c r="CR111" s="338"/>
      <c r="CS111" s="338"/>
      <c r="CT111" s="338"/>
      <c r="CU111" s="338"/>
      <c r="CV111" s="338"/>
      <c r="CW111" s="338"/>
      <c r="CX111" s="338"/>
      <c r="CY111" s="338"/>
      <c r="CZ111" s="338"/>
      <c r="DA111" s="339"/>
    </row>
    <row r="112" spans="1:105" s="85" customFormat="1" ht="12.75">
      <c r="A112" s="327">
        <v>1</v>
      </c>
      <c r="B112" s="327"/>
      <c r="C112" s="327"/>
      <c r="D112" s="327"/>
      <c r="E112" s="327"/>
      <c r="F112" s="327"/>
      <c r="G112" s="327"/>
      <c r="H112" s="327">
        <v>2</v>
      </c>
      <c r="I112" s="327"/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27"/>
      <c r="U112" s="327"/>
      <c r="V112" s="327"/>
      <c r="W112" s="327"/>
      <c r="X112" s="327"/>
      <c r="Y112" s="327"/>
      <c r="Z112" s="327"/>
      <c r="AA112" s="327"/>
      <c r="AB112" s="327"/>
      <c r="AC112" s="327"/>
      <c r="AD112" s="327"/>
      <c r="AE112" s="327"/>
      <c r="AF112" s="327"/>
      <c r="AG112" s="327"/>
      <c r="AH112" s="327"/>
      <c r="AI112" s="327"/>
      <c r="AJ112" s="327"/>
      <c r="AK112" s="327"/>
      <c r="AL112" s="327"/>
      <c r="AM112" s="327"/>
      <c r="AN112" s="327"/>
      <c r="AO112" s="327"/>
      <c r="AP112" s="327">
        <v>4</v>
      </c>
      <c r="AQ112" s="327"/>
      <c r="AR112" s="327"/>
      <c r="AS112" s="327"/>
      <c r="AT112" s="327"/>
      <c r="AU112" s="327"/>
      <c r="AV112" s="327"/>
      <c r="AW112" s="327"/>
      <c r="AX112" s="327"/>
      <c r="AY112" s="327"/>
      <c r="AZ112" s="327"/>
      <c r="BA112" s="327"/>
      <c r="BB112" s="327"/>
      <c r="BC112" s="327"/>
      <c r="BD112" s="327"/>
      <c r="BE112" s="327"/>
      <c r="BF112" s="327">
        <v>5</v>
      </c>
      <c r="BG112" s="327"/>
      <c r="BH112" s="327"/>
      <c r="BI112" s="327"/>
      <c r="BJ112" s="327"/>
      <c r="BK112" s="327"/>
      <c r="BL112" s="327"/>
      <c r="BM112" s="327"/>
      <c r="BN112" s="327"/>
      <c r="BO112" s="327"/>
      <c r="BP112" s="327"/>
      <c r="BQ112" s="327"/>
      <c r="BR112" s="327"/>
      <c r="BS112" s="327"/>
      <c r="BT112" s="327"/>
      <c r="BU112" s="327"/>
      <c r="BV112" s="327">
        <v>6</v>
      </c>
      <c r="BW112" s="327"/>
      <c r="BX112" s="327"/>
      <c r="BY112" s="327"/>
      <c r="BZ112" s="327"/>
      <c r="CA112" s="327"/>
      <c r="CB112" s="327"/>
      <c r="CC112" s="327"/>
      <c r="CD112" s="327"/>
      <c r="CE112" s="327"/>
      <c r="CF112" s="327"/>
      <c r="CG112" s="327"/>
      <c r="CH112" s="327"/>
      <c r="CI112" s="327"/>
      <c r="CJ112" s="327"/>
      <c r="CK112" s="327"/>
      <c r="CL112" s="327">
        <v>6</v>
      </c>
      <c r="CM112" s="327"/>
      <c r="CN112" s="327"/>
      <c r="CO112" s="327"/>
      <c r="CP112" s="327"/>
      <c r="CQ112" s="327"/>
      <c r="CR112" s="327"/>
      <c r="CS112" s="327"/>
      <c r="CT112" s="327"/>
      <c r="CU112" s="327"/>
      <c r="CV112" s="327"/>
      <c r="CW112" s="327"/>
      <c r="CX112" s="327"/>
      <c r="CY112" s="327"/>
      <c r="CZ112" s="327"/>
      <c r="DA112" s="327"/>
    </row>
    <row r="113" spans="1:105" s="86" customFormat="1" ht="15" customHeight="1">
      <c r="A113" s="392" t="s">
        <v>244</v>
      </c>
      <c r="B113" s="392"/>
      <c r="C113" s="392"/>
      <c r="D113" s="392"/>
      <c r="E113" s="392"/>
      <c r="F113" s="392"/>
      <c r="G113" s="392"/>
      <c r="H113" s="402" t="s">
        <v>424</v>
      </c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366">
        <v>120.141587403</v>
      </c>
      <c r="AQ113" s="366"/>
      <c r="AR113" s="366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6"/>
      <c r="BF113" s="366">
        <v>29320.404999999999</v>
      </c>
      <c r="BG113" s="366"/>
      <c r="BH113" s="366"/>
      <c r="BI113" s="366"/>
      <c r="BJ113" s="366"/>
      <c r="BK113" s="366"/>
      <c r="BL113" s="366"/>
      <c r="BM113" s="366"/>
      <c r="BN113" s="366"/>
      <c r="BO113" s="366"/>
      <c r="BP113" s="366"/>
      <c r="BQ113" s="366"/>
      <c r="BR113" s="366"/>
      <c r="BS113" s="366"/>
      <c r="BT113" s="366"/>
      <c r="BU113" s="366"/>
      <c r="BV113" s="366">
        <v>0</v>
      </c>
      <c r="BW113" s="366"/>
      <c r="BX113" s="366"/>
      <c r="BY113" s="366"/>
      <c r="BZ113" s="366"/>
      <c r="CA113" s="366"/>
      <c r="CB113" s="366"/>
      <c r="CC113" s="366"/>
      <c r="CD113" s="366"/>
      <c r="CE113" s="366"/>
      <c r="CF113" s="366"/>
      <c r="CG113" s="366"/>
      <c r="CH113" s="366"/>
      <c r="CI113" s="366"/>
      <c r="CJ113" s="366"/>
      <c r="CK113" s="366"/>
      <c r="CL113" s="401">
        <f>AP113*BF113</f>
        <v>3522599.9999988582</v>
      </c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</row>
    <row r="114" spans="1:105" s="86" customFormat="1" ht="15" customHeight="1">
      <c r="A114" s="392" t="s">
        <v>134</v>
      </c>
      <c r="B114" s="392"/>
      <c r="C114" s="392"/>
      <c r="D114" s="392"/>
      <c r="E114" s="392"/>
      <c r="F114" s="392"/>
      <c r="G114" s="392"/>
      <c r="H114" s="402" t="s">
        <v>322</v>
      </c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366">
        <v>5333.0598430800001</v>
      </c>
      <c r="AQ114" s="366"/>
      <c r="AR114" s="366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6"/>
      <c r="BF114" s="366">
        <v>7.8003999999999998</v>
      </c>
      <c r="BG114" s="366"/>
      <c r="BH114" s="366"/>
      <c r="BI114" s="366"/>
      <c r="BJ114" s="366"/>
      <c r="BK114" s="366"/>
      <c r="BL114" s="366"/>
      <c r="BM114" s="366"/>
      <c r="BN114" s="366"/>
      <c r="BO114" s="366"/>
      <c r="BP114" s="366"/>
      <c r="BQ114" s="366"/>
      <c r="BR114" s="366"/>
      <c r="BS114" s="366"/>
      <c r="BT114" s="366"/>
      <c r="BU114" s="366"/>
      <c r="BV114" s="366">
        <v>0</v>
      </c>
      <c r="BW114" s="366"/>
      <c r="BX114" s="366"/>
      <c r="BY114" s="366"/>
      <c r="BZ114" s="366"/>
      <c r="CA114" s="366"/>
      <c r="CB114" s="366"/>
      <c r="CC114" s="366"/>
      <c r="CD114" s="366"/>
      <c r="CE114" s="366"/>
      <c r="CF114" s="366"/>
      <c r="CG114" s="366"/>
      <c r="CH114" s="366"/>
      <c r="CI114" s="366"/>
      <c r="CJ114" s="366"/>
      <c r="CK114" s="366"/>
      <c r="CL114" s="401">
        <f>AP114*BF114</f>
        <v>41599.999999961234</v>
      </c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</row>
    <row r="115" spans="1:105" s="86" customFormat="1" ht="15" customHeight="1">
      <c r="A115" s="392"/>
      <c r="B115" s="392"/>
      <c r="C115" s="392"/>
      <c r="D115" s="392"/>
      <c r="E115" s="392"/>
      <c r="F115" s="392"/>
      <c r="G115" s="392"/>
      <c r="H115" s="388" t="s">
        <v>229</v>
      </c>
      <c r="I115" s="389"/>
      <c r="J115" s="389"/>
      <c r="K115" s="389"/>
      <c r="L115" s="389"/>
      <c r="M115" s="389"/>
      <c r="N115" s="389"/>
      <c r="O115" s="389"/>
      <c r="P115" s="389"/>
      <c r="Q115" s="389"/>
      <c r="R115" s="389"/>
      <c r="S115" s="389"/>
      <c r="T115" s="389"/>
      <c r="U115" s="389"/>
      <c r="V115" s="389"/>
      <c r="W115" s="389"/>
      <c r="X115" s="389"/>
      <c r="Y115" s="389"/>
      <c r="Z115" s="389"/>
      <c r="AA115" s="389"/>
      <c r="AB115" s="389"/>
      <c r="AC115" s="389"/>
      <c r="AD115" s="389"/>
      <c r="AE115" s="389"/>
      <c r="AF115" s="389"/>
      <c r="AG115" s="389"/>
      <c r="AH115" s="389"/>
      <c r="AI115" s="389"/>
      <c r="AJ115" s="389"/>
      <c r="AK115" s="389"/>
      <c r="AL115" s="389"/>
      <c r="AM115" s="389"/>
      <c r="AN115" s="389"/>
      <c r="AO115" s="390"/>
      <c r="AP115" s="366" t="s">
        <v>7</v>
      </c>
      <c r="AQ115" s="366"/>
      <c r="AR115" s="366"/>
      <c r="AS115" s="366"/>
      <c r="AT115" s="366"/>
      <c r="AU115" s="366"/>
      <c r="AV115" s="366"/>
      <c r="AW115" s="366"/>
      <c r="AX115" s="366"/>
      <c r="AY115" s="366"/>
      <c r="AZ115" s="366"/>
      <c r="BA115" s="366"/>
      <c r="BB115" s="366"/>
      <c r="BC115" s="366"/>
      <c r="BD115" s="366"/>
      <c r="BE115" s="366"/>
      <c r="BF115" s="366" t="s">
        <v>7</v>
      </c>
      <c r="BG115" s="366"/>
      <c r="BH115" s="366"/>
      <c r="BI115" s="366"/>
      <c r="BJ115" s="366"/>
      <c r="BK115" s="366"/>
      <c r="BL115" s="366"/>
      <c r="BM115" s="366"/>
      <c r="BN115" s="366"/>
      <c r="BO115" s="366"/>
      <c r="BP115" s="366"/>
      <c r="BQ115" s="366"/>
      <c r="BR115" s="366"/>
      <c r="BS115" s="366"/>
      <c r="BT115" s="366"/>
      <c r="BU115" s="366"/>
      <c r="BV115" s="366" t="s">
        <v>7</v>
      </c>
      <c r="BW115" s="366"/>
      <c r="BX115" s="366"/>
      <c r="BY115" s="366"/>
      <c r="BZ115" s="366"/>
      <c r="CA115" s="366"/>
      <c r="CB115" s="366"/>
      <c r="CC115" s="366"/>
      <c r="CD115" s="366"/>
      <c r="CE115" s="366"/>
      <c r="CF115" s="366"/>
      <c r="CG115" s="366"/>
      <c r="CH115" s="366"/>
      <c r="CI115" s="366"/>
      <c r="CJ115" s="366"/>
      <c r="CK115" s="366"/>
      <c r="CL115" s="401">
        <f>CL113+CL114</f>
        <v>3564199.9999988195</v>
      </c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</row>
    <row r="117" spans="1:105" s="82" customFormat="1" ht="14.25">
      <c r="A117" s="323" t="s">
        <v>290</v>
      </c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/>
      <c r="AK117" s="323"/>
      <c r="AL117" s="323"/>
      <c r="AM117" s="323"/>
      <c r="AN117" s="323"/>
      <c r="AO117" s="323"/>
      <c r="AP117" s="323"/>
      <c r="AQ117" s="323"/>
      <c r="AR117" s="323"/>
      <c r="AS117" s="323"/>
      <c r="AT117" s="323"/>
      <c r="AU117" s="323"/>
      <c r="AV117" s="323"/>
      <c r="AW117" s="323"/>
      <c r="AX117" s="323"/>
      <c r="AY117" s="323"/>
      <c r="AZ117" s="323"/>
      <c r="BA117" s="323"/>
      <c r="BB117" s="323"/>
      <c r="BC117" s="323"/>
      <c r="BD117" s="323"/>
      <c r="BE117" s="323"/>
      <c r="BF117" s="323"/>
      <c r="BG117" s="323"/>
      <c r="BH117" s="323"/>
      <c r="BI117" s="323"/>
      <c r="BJ117" s="323"/>
      <c r="BK117" s="323"/>
      <c r="BL117" s="323"/>
      <c r="BM117" s="323"/>
      <c r="BN117" s="323"/>
      <c r="BO117" s="323"/>
      <c r="BP117" s="323"/>
      <c r="BQ117" s="323"/>
      <c r="BR117" s="323"/>
      <c r="BS117" s="323"/>
      <c r="BT117" s="323"/>
      <c r="BU117" s="323"/>
      <c r="BV117" s="323"/>
      <c r="BW117" s="323"/>
      <c r="BX117" s="323"/>
      <c r="BY117" s="323"/>
      <c r="BZ117" s="323"/>
      <c r="CA117" s="323"/>
      <c r="CB117" s="323"/>
      <c r="CC117" s="323"/>
      <c r="CD117" s="323"/>
      <c r="CE117" s="323"/>
      <c r="CF117" s="323"/>
      <c r="CG117" s="323"/>
      <c r="CH117" s="323"/>
      <c r="CI117" s="323"/>
      <c r="CJ117" s="323"/>
      <c r="CK117" s="323"/>
      <c r="CL117" s="323"/>
      <c r="CM117" s="323"/>
      <c r="CN117" s="323"/>
      <c r="CO117" s="323"/>
      <c r="CP117" s="323"/>
      <c r="CQ117" s="323"/>
      <c r="CR117" s="323"/>
      <c r="CS117" s="323"/>
      <c r="CT117" s="323"/>
      <c r="CU117" s="323"/>
      <c r="CV117" s="323"/>
      <c r="CW117" s="323"/>
      <c r="CX117" s="323"/>
      <c r="CY117" s="323"/>
      <c r="CZ117" s="323"/>
      <c r="DA117" s="323"/>
    </row>
    <row r="118" spans="1:105" ht="10.5" customHeight="1"/>
    <row r="119" spans="1:105" s="84" customFormat="1" ht="45" customHeight="1">
      <c r="A119" s="328" t="s">
        <v>220</v>
      </c>
      <c r="B119" s="329"/>
      <c r="C119" s="329"/>
      <c r="D119" s="329"/>
      <c r="E119" s="329"/>
      <c r="F119" s="329"/>
      <c r="G119" s="330"/>
      <c r="H119" s="328" t="s">
        <v>0</v>
      </c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  <c r="AX119" s="329"/>
      <c r="AY119" s="329"/>
      <c r="AZ119" s="329"/>
      <c r="BA119" s="329"/>
      <c r="BB119" s="329"/>
      <c r="BC119" s="330"/>
      <c r="BD119" s="328" t="s">
        <v>291</v>
      </c>
      <c r="BE119" s="329"/>
      <c r="BF119" s="329"/>
      <c r="BG119" s="329"/>
      <c r="BH119" s="329"/>
      <c r="BI119" s="329"/>
      <c r="BJ119" s="329"/>
      <c r="BK119" s="329"/>
      <c r="BL119" s="329"/>
      <c r="BM119" s="329"/>
      <c r="BN119" s="329"/>
      <c r="BO119" s="329"/>
      <c r="BP119" s="329"/>
      <c r="BQ119" s="329"/>
      <c r="BR119" s="329"/>
      <c r="BS119" s="330"/>
      <c r="BT119" s="328" t="s">
        <v>292</v>
      </c>
      <c r="BU119" s="329"/>
      <c r="BV119" s="329"/>
      <c r="BW119" s="329"/>
      <c r="BX119" s="329"/>
      <c r="BY119" s="329"/>
      <c r="BZ119" s="329"/>
      <c r="CA119" s="329"/>
      <c r="CB119" s="329"/>
      <c r="CC119" s="329"/>
      <c r="CD119" s="329"/>
      <c r="CE119" s="329"/>
      <c r="CF119" s="329"/>
      <c r="CG119" s="329"/>
      <c r="CH119" s="329"/>
      <c r="CI119" s="330"/>
      <c r="CJ119" s="328" t="s">
        <v>293</v>
      </c>
      <c r="CK119" s="329"/>
      <c r="CL119" s="329"/>
      <c r="CM119" s="329"/>
      <c r="CN119" s="329"/>
      <c r="CO119" s="329"/>
      <c r="CP119" s="329"/>
      <c r="CQ119" s="329"/>
      <c r="CR119" s="329"/>
      <c r="CS119" s="329"/>
      <c r="CT119" s="329"/>
      <c r="CU119" s="329"/>
      <c r="CV119" s="329"/>
      <c r="CW119" s="329"/>
      <c r="CX119" s="329"/>
      <c r="CY119" s="329"/>
      <c r="CZ119" s="329"/>
      <c r="DA119" s="330"/>
    </row>
    <row r="120" spans="1:105" s="85" customFormat="1" ht="12.75">
      <c r="A120" s="327">
        <v>1</v>
      </c>
      <c r="B120" s="327"/>
      <c r="C120" s="327"/>
      <c r="D120" s="327"/>
      <c r="E120" s="327"/>
      <c r="F120" s="327"/>
      <c r="G120" s="327"/>
      <c r="H120" s="327">
        <v>2</v>
      </c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  <c r="AD120" s="327"/>
      <c r="AE120" s="327"/>
      <c r="AF120" s="327"/>
      <c r="AG120" s="327"/>
      <c r="AH120" s="327"/>
      <c r="AI120" s="327"/>
      <c r="AJ120" s="327"/>
      <c r="AK120" s="327"/>
      <c r="AL120" s="327"/>
      <c r="AM120" s="327"/>
      <c r="AN120" s="327"/>
      <c r="AO120" s="327"/>
      <c r="AP120" s="327"/>
      <c r="AQ120" s="327"/>
      <c r="AR120" s="327"/>
      <c r="AS120" s="327"/>
      <c r="AT120" s="327"/>
      <c r="AU120" s="327"/>
      <c r="AV120" s="327"/>
      <c r="AW120" s="327"/>
      <c r="AX120" s="327"/>
      <c r="AY120" s="327"/>
      <c r="AZ120" s="327"/>
      <c r="BA120" s="327"/>
      <c r="BB120" s="327"/>
      <c r="BC120" s="327"/>
      <c r="BD120" s="327">
        <v>4</v>
      </c>
      <c r="BE120" s="327"/>
      <c r="BF120" s="327"/>
      <c r="BG120" s="327"/>
      <c r="BH120" s="327"/>
      <c r="BI120" s="327"/>
      <c r="BJ120" s="327"/>
      <c r="BK120" s="327"/>
      <c r="BL120" s="327"/>
      <c r="BM120" s="327"/>
      <c r="BN120" s="327"/>
      <c r="BO120" s="327"/>
      <c r="BP120" s="327"/>
      <c r="BQ120" s="327"/>
      <c r="BR120" s="327"/>
      <c r="BS120" s="327"/>
      <c r="BT120" s="327">
        <v>5</v>
      </c>
      <c r="BU120" s="327"/>
      <c r="BV120" s="327"/>
      <c r="BW120" s="327"/>
      <c r="BX120" s="327"/>
      <c r="BY120" s="327"/>
      <c r="BZ120" s="327"/>
      <c r="CA120" s="327"/>
      <c r="CB120" s="327"/>
      <c r="CC120" s="327"/>
      <c r="CD120" s="327"/>
      <c r="CE120" s="327"/>
      <c r="CF120" s="327"/>
      <c r="CG120" s="327"/>
      <c r="CH120" s="327"/>
      <c r="CI120" s="327"/>
      <c r="CJ120" s="327">
        <v>6</v>
      </c>
      <c r="CK120" s="327"/>
      <c r="CL120" s="327"/>
      <c r="CM120" s="327"/>
      <c r="CN120" s="327"/>
      <c r="CO120" s="327"/>
      <c r="CP120" s="327"/>
      <c r="CQ120" s="327"/>
      <c r="CR120" s="327"/>
      <c r="CS120" s="327"/>
      <c r="CT120" s="327"/>
      <c r="CU120" s="327"/>
      <c r="CV120" s="327"/>
      <c r="CW120" s="327"/>
      <c r="CX120" s="327"/>
      <c r="CY120" s="327"/>
      <c r="CZ120" s="327"/>
      <c r="DA120" s="327"/>
    </row>
    <row r="121" spans="1:105" s="86" customFormat="1" ht="15" customHeight="1">
      <c r="A121" s="392"/>
      <c r="B121" s="392"/>
      <c r="C121" s="392"/>
      <c r="D121" s="392"/>
      <c r="E121" s="392"/>
      <c r="F121" s="392"/>
      <c r="G121" s="39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2"/>
      <c r="AZ121" s="402"/>
      <c r="BA121" s="402"/>
      <c r="BB121" s="402"/>
      <c r="BC121" s="402"/>
      <c r="BD121" s="366"/>
      <c r="BE121" s="366"/>
      <c r="BF121" s="366"/>
      <c r="BG121" s="366"/>
      <c r="BH121" s="366"/>
      <c r="BI121" s="366"/>
      <c r="BJ121" s="366"/>
      <c r="BK121" s="366"/>
      <c r="BL121" s="366"/>
      <c r="BM121" s="366"/>
      <c r="BN121" s="366"/>
      <c r="BO121" s="366"/>
      <c r="BP121" s="366"/>
      <c r="BQ121" s="366"/>
      <c r="BR121" s="366"/>
      <c r="BS121" s="366"/>
      <c r="BT121" s="366"/>
      <c r="BU121" s="366"/>
      <c r="BV121" s="366"/>
      <c r="BW121" s="366"/>
      <c r="BX121" s="366"/>
      <c r="BY121" s="366"/>
      <c r="BZ121" s="366"/>
      <c r="CA121" s="366"/>
      <c r="CB121" s="366"/>
      <c r="CC121" s="366"/>
      <c r="CD121" s="366"/>
      <c r="CE121" s="366"/>
      <c r="CF121" s="366"/>
      <c r="CG121" s="366"/>
      <c r="CH121" s="366"/>
      <c r="CI121" s="366"/>
      <c r="CJ121" s="366"/>
      <c r="CK121" s="366"/>
      <c r="CL121" s="366"/>
      <c r="CM121" s="366"/>
      <c r="CN121" s="366"/>
      <c r="CO121" s="366"/>
      <c r="CP121" s="366"/>
      <c r="CQ121" s="366"/>
      <c r="CR121" s="366"/>
      <c r="CS121" s="366"/>
      <c r="CT121" s="366"/>
      <c r="CU121" s="366"/>
      <c r="CV121" s="366"/>
      <c r="CW121" s="366"/>
      <c r="CX121" s="366"/>
      <c r="CY121" s="366"/>
      <c r="CZ121" s="366"/>
      <c r="DA121" s="366"/>
    </row>
    <row r="122" spans="1:105" s="86" customFormat="1" ht="15" customHeight="1">
      <c r="A122" s="392"/>
      <c r="B122" s="392"/>
      <c r="C122" s="392"/>
      <c r="D122" s="392"/>
      <c r="E122" s="392"/>
      <c r="F122" s="392"/>
      <c r="G122" s="39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2"/>
      <c r="AZ122" s="402"/>
      <c r="BA122" s="402"/>
      <c r="BB122" s="402"/>
      <c r="BC122" s="402"/>
      <c r="BD122" s="366"/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6"/>
      <c r="CA122" s="366"/>
      <c r="CB122" s="366"/>
      <c r="CC122" s="366"/>
      <c r="CD122" s="366"/>
      <c r="CE122" s="366"/>
      <c r="CF122" s="366"/>
      <c r="CG122" s="366"/>
      <c r="CH122" s="366"/>
      <c r="CI122" s="366"/>
      <c r="CJ122" s="366"/>
      <c r="CK122" s="366"/>
      <c r="CL122" s="366"/>
      <c r="CM122" s="366"/>
      <c r="CN122" s="366"/>
      <c r="CO122" s="366"/>
      <c r="CP122" s="366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</row>
    <row r="123" spans="1:105" s="86" customFormat="1" ht="15" customHeight="1">
      <c r="A123" s="392"/>
      <c r="B123" s="392"/>
      <c r="C123" s="392"/>
      <c r="D123" s="392"/>
      <c r="E123" s="392"/>
      <c r="F123" s="392"/>
      <c r="G123" s="392"/>
      <c r="H123" s="389" t="s">
        <v>229</v>
      </c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  <c r="AA123" s="389"/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389"/>
      <c r="AL123" s="389"/>
      <c r="AM123" s="389"/>
      <c r="AN123" s="389"/>
      <c r="AO123" s="389"/>
      <c r="AP123" s="389"/>
      <c r="AQ123" s="389"/>
      <c r="AR123" s="389"/>
      <c r="AS123" s="389"/>
      <c r="AT123" s="389"/>
      <c r="AU123" s="389"/>
      <c r="AV123" s="389"/>
      <c r="AW123" s="389"/>
      <c r="AX123" s="389"/>
      <c r="AY123" s="389"/>
      <c r="AZ123" s="389"/>
      <c r="BA123" s="389"/>
      <c r="BB123" s="389"/>
      <c r="BC123" s="390"/>
      <c r="BD123" s="366" t="s">
        <v>7</v>
      </c>
      <c r="BE123" s="366"/>
      <c r="BF123" s="366"/>
      <c r="BG123" s="366"/>
      <c r="BH123" s="366"/>
      <c r="BI123" s="366"/>
      <c r="BJ123" s="366"/>
      <c r="BK123" s="366"/>
      <c r="BL123" s="366"/>
      <c r="BM123" s="366"/>
      <c r="BN123" s="366"/>
      <c r="BO123" s="366"/>
      <c r="BP123" s="366"/>
      <c r="BQ123" s="366"/>
      <c r="BR123" s="366"/>
      <c r="BS123" s="366"/>
      <c r="BT123" s="366" t="s">
        <v>7</v>
      </c>
      <c r="BU123" s="366"/>
      <c r="BV123" s="366"/>
      <c r="BW123" s="366"/>
      <c r="BX123" s="366"/>
      <c r="BY123" s="366"/>
      <c r="BZ123" s="366"/>
      <c r="CA123" s="366"/>
      <c r="CB123" s="366"/>
      <c r="CC123" s="366"/>
      <c r="CD123" s="366"/>
      <c r="CE123" s="366"/>
      <c r="CF123" s="366"/>
      <c r="CG123" s="366"/>
      <c r="CH123" s="366"/>
      <c r="CI123" s="366"/>
      <c r="CJ123" s="366" t="s">
        <v>7</v>
      </c>
      <c r="CK123" s="366"/>
      <c r="CL123" s="366"/>
      <c r="CM123" s="366"/>
      <c r="CN123" s="366"/>
      <c r="CO123" s="366"/>
      <c r="CP123" s="366"/>
      <c r="CQ123" s="366"/>
      <c r="CR123" s="366"/>
      <c r="CS123" s="366"/>
      <c r="CT123" s="366"/>
      <c r="CU123" s="366"/>
      <c r="CV123" s="366"/>
      <c r="CW123" s="366"/>
      <c r="CX123" s="366"/>
      <c r="CY123" s="366"/>
      <c r="CZ123" s="366"/>
      <c r="DA123" s="366"/>
    </row>
    <row r="125" spans="1:105" s="82" customFormat="1" ht="14.25">
      <c r="A125" s="323" t="s">
        <v>294</v>
      </c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23"/>
      <c r="BX125" s="323"/>
      <c r="BY125" s="323"/>
      <c r="BZ125" s="323"/>
      <c r="CA125" s="323"/>
      <c r="CB125" s="323"/>
      <c r="CC125" s="323"/>
      <c r="CD125" s="323"/>
      <c r="CE125" s="323"/>
      <c r="CF125" s="323"/>
      <c r="CG125" s="323"/>
      <c r="CH125" s="323"/>
      <c r="CI125" s="323"/>
      <c r="CJ125" s="323"/>
      <c r="CK125" s="323"/>
      <c r="CL125" s="323"/>
      <c r="CM125" s="323"/>
      <c r="CN125" s="323"/>
      <c r="CO125" s="323"/>
      <c r="CP125" s="323"/>
      <c r="CQ125" s="323"/>
      <c r="CR125" s="323"/>
      <c r="CS125" s="323"/>
      <c r="CT125" s="323"/>
      <c r="CU125" s="323"/>
      <c r="CV125" s="323"/>
      <c r="CW125" s="323"/>
      <c r="CX125" s="323"/>
      <c r="CY125" s="323"/>
      <c r="CZ125" s="323"/>
      <c r="DA125" s="323"/>
    </row>
    <row r="126" spans="1:105" ht="10.5" customHeight="1"/>
    <row r="127" spans="1:105" s="84" customFormat="1" ht="45" customHeight="1">
      <c r="A127" s="328" t="s">
        <v>220</v>
      </c>
      <c r="B127" s="329"/>
      <c r="C127" s="329"/>
      <c r="D127" s="329"/>
      <c r="E127" s="329"/>
      <c r="F127" s="329"/>
      <c r="G127" s="330"/>
      <c r="H127" s="328" t="s">
        <v>269</v>
      </c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  <c r="AX127" s="329"/>
      <c r="AY127" s="329"/>
      <c r="AZ127" s="329"/>
      <c r="BA127" s="329"/>
      <c r="BB127" s="329"/>
      <c r="BC127" s="330"/>
      <c r="BD127" s="328" t="s">
        <v>295</v>
      </c>
      <c r="BE127" s="329"/>
      <c r="BF127" s="329"/>
      <c r="BG127" s="329"/>
      <c r="BH127" s="329"/>
      <c r="BI127" s="329"/>
      <c r="BJ127" s="329"/>
      <c r="BK127" s="329"/>
      <c r="BL127" s="329"/>
      <c r="BM127" s="329"/>
      <c r="BN127" s="329"/>
      <c r="BO127" s="329"/>
      <c r="BP127" s="329"/>
      <c r="BQ127" s="329"/>
      <c r="BR127" s="329"/>
      <c r="BS127" s="330"/>
      <c r="BT127" s="328" t="s">
        <v>296</v>
      </c>
      <c r="BU127" s="329"/>
      <c r="BV127" s="329"/>
      <c r="BW127" s="329"/>
      <c r="BX127" s="329"/>
      <c r="BY127" s="329"/>
      <c r="BZ127" s="329"/>
      <c r="CA127" s="329"/>
      <c r="CB127" s="329"/>
      <c r="CC127" s="329"/>
      <c r="CD127" s="329"/>
      <c r="CE127" s="329"/>
      <c r="CF127" s="329"/>
      <c r="CG127" s="329"/>
      <c r="CH127" s="329"/>
      <c r="CI127" s="330"/>
      <c r="CJ127" s="328" t="s">
        <v>297</v>
      </c>
      <c r="CK127" s="329"/>
      <c r="CL127" s="329"/>
      <c r="CM127" s="329"/>
      <c r="CN127" s="329"/>
      <c r="CO127" s="329"/>
      <c r="CP127" s="329"/>
      <c r="CQ127" s="329"/>
      <c r="CR127" s="329"/>
      <c r="CS127" s="329"/>
      <c r="CT127" s="329"/>
      <c r="CU127" s="329"/>
      <c r="CV127" s="329"/>
      <c r="CW127" s="329"/>
      <c r="CX127" s="329"/>
      <c r="CY127" s="329"/>
      <c r="CZ127" s="329"/>
      <c r="DA127" s="330"/>
    </row>
    <row r="128" spans="1:105" s="85" customFormat="1" ht="12.75">
      <c r="A128" s="327">
        <v>1</v>
      </c>
      <c r="B128" s="327"/>
      <c r="C128" s="327"/>
      <c r="D128" s="327"/>
      <c r="E128" s="327"/>
      <c r="F128" s="327"/>
      <c r="G128" s="327"/>
      <c r="H128" s="327">
        <v>2</v>
      </c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7"/>
      <c r="X128" s="327"/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327"/>
      <c r="BC128" s="327"/>
      <c r="BD128" s="327">
        <v>3</v>
      </c>
      <c r="BE128" s="327"/>
      <c r="BF128" s="327"/>
      <c r="BG128" s="327"/>
      <c r="BH128" s="327"/>
      <c r="BI128" s="327"/>
      <c r="BJ128" s="327"/>
      <c r="BK128" s="327"/>
      <c r="BL128" s="327"/>
      <c r="BM128" s="327"/>
      <c r="BN128" s="327"/>
      <c r="BO128" s="327"/>
      <c r="BP128" s="327"/>
      <c r="BQ128" s="327"/>
      <c r="BR128" s="327"/>
      <c r="BS128" s="327"/>
      <c r="BT128" s="327">
        <v>4</v>
      </c>
      <c r="BU128" s="327"/>
      <c r="BV128" s="327"/>
      <c r="BW128" s="327"/>
      <c r="BX128" s="327"/>
      <c r="BY128" s="327"/>
      <c r="BZ128" s="327"/>
      <c r="CA128" s="327"/>
      <c r="CB128" s="327"/>
      <c r="CC128" s="327"/>
      <c r="CD128" s="327"/>
      <c r="CE128" s="327"/>
      <c r="CF128" s="327"/>
      <c r="CG128" s="327"/>
      <c r="CH128" s="327"/>
      <c r="CI128" s="327"/>
      <c r="CJ128" s="327">
        <v>5</v>
      </c>
      <c r="CK128" s="327"/>
      <c r="CL128" s="327"/>
      <c r="CM128" s="327"/>
      <c r="CN128" s="327"/>
      <c r="CO128" s="327"/>
      <c r="CP128" s="327"/>
      <c r="CQ128" s="327"/>
      <c r="CR128" s="327"/>
      <c r="CS128" s="327"/>
      <c r="CT128" s="327"/>
      <c r="CU128" s="327"/>
      <c r="CV128" s="327"/>
      <c r="CW128" s="327"/>
      <c r="CX128" s="327"/>
      <c r="CY128" s="327"/>
      <c r="CZ128" s="327"/>
      <c r="DA128" s="327"/>
    </row>
    <row r="129" spans="1:105" s="86" customFormat="1" ht="15" customHeight="1">
      <c r="A129" s="392" t="s">
        <v>244</v>
      </c>
      <c r="B129" s="392"/>
      <c r="C129" s="392"/>
      <c r="D129" s="392"/>
      <c r="E129" s="392"/>
      <c r="F129" s="392"/>
      <c r="G129" s="392"/>
      <c r="H129" s="402" t="s">
        <v>406</v>
      </c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366">
        <v>1</v>
      </c>
      <c r="BE129" s="366"/>
      <c r="BF129" s="366"/>
      <c r="BG129" s="366"/>
      <c r="BH129" s="366"/>
      <c r="BI129" s="366"/>
      <c r="BJ129" s="366"/>
      <c r="BK129" s="366"/>
      <c r="BL129" s="366"/>
      <c r="BM129" s="366"/>
      <c r="BN129" s="366"/>
      <c r="BO129" s="366"/>
      <c r="BP129" s="366"/>
      <c r="BQ129" s="366"/>
      <c r="BR129" s="366"/>
      <c r="BS129" s="366"/>
      <c r="BT129" s="366">
        <v>1</v>
      </c>
      <c r="BU129" s="366"/>
      <c r="BV129" s="366"/>
      <c r="BW129" s="366"/>
      <c r="BX129" s="366"/>
      <c r="BY129" s="366"/>
      <c r="BZ129" s="366"/>
      <c r="CA129" s="366"/>
      <c r="CB129" s="366"/>
      <c r="CC129" s="366"/>
      <c r="CD129" s="366"/>
      <c r="CE129" s="366"/>
      <c r="CF129" s="366"/>
      <c r="CG129" s="366"/>
      <c r="CH129" s="366"/>
      <c r="CI129" s="366"/>
      <c r="CJ129" s="401">
        <v>10000</v>
      </c>
      <c r="CK129" s="401"/>
      <c r="CL129" s="401"/>
      <c r="CM129" s="401"/>
      <c r="CN129" s="401"/>
      <c r="CO129" s="401"/>
      <c r="CP129" s="401"/>
      <c r="CQ129" s="401"/>
      <c r="CR129" s="401"/>
      <c r="CS129" s="401"/>
      <c r="CT129" s="401"/>
      <c r="CU129" s="401"/>
      <c r="CV129" s="401"/>
      <c r="CW129" s="401"/>
      <c r="CX129" s="401"/>
      <c r="CY129" s="401"/>
      <c r="CZ129" s="401"/>
      <c r="DA129" s="401"/>
    </row>
    <row r="130" spans="1:105" s="86" customFormat="1" ht="15" customHeight="1">
      <c r="A130" s="392" t="s">
        <v>134</v>
      </c>
      <c r="B130" s="392"/>
      <c r="C130" s="392"/>
      <c r="D130" s="392"/>
      <c r="E130" s="392"/>
      <c r="F130" s="392"/>
      <c r="G130" s="392"/>
      <c r="H130" s="402" t="s">
        <v>408</v>
      </c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366">
        <v>1</v>
      </c>
      <c r="BE130" s="366"/>
      <c r="BF130" s="366"/>
      <c r="BG130" s="366"/>
      <c r="BH130" s="366"/>
      <c r="BI130" s="366"/>
      <c r="BJ130" s="366"/>
      <c r="BK130" s="366"/>
      <c r="BL130" s="366"/>
      <c r="BM130" s="366"/>
      <c r="BN130" s="366"/>
      <c r="BO130" s="366"/>
      <c r="BP130" s="366"/>
      <c r="BQ130" s="366"/>
      <c r="BR130" s="366"/>
      <c r="BS130" s="366"/>
      <c r="BT130" s="366">
        <v>1</v>
      </c>
      <c r="BU130" s="366"/>
      <c r="BV130" s="366"/>
      <c r="BW130" s="366"/>
      <c r="BX130" s="366"/>
      <c r="BY130" s="366"/>
      <c r="BZ130" s="366"/>
      <c r="CA130" s="366"/>
      <c r="CB130" s="366"/>
      <c r="CC130" s="366"/>
      <c r="CD130" s="366"/>
      <c r="CE130" s="366"/>
      <c r="CF130" s="366"/>
      <c r="CG130" s="366"/>
      <c r="CH130" s="366"/>
      <c r="CI130" s="366"/>
      <c r="CJ130" s="401">
        <v>15000</v>
      </c>
      <c r="CK130" s="401"/>
      <c r="CL130" s="401"/>
      <c r="CM130" s="401"/>
      <c r="CN130" s="401"/>
      <c r="CO130" s="401"/>
      <c r="CP130" s="401"/>
      <c r="CQ130" s="401"/>
      <c r="CR130" s="401"/>
      <c r="CS130" s="401"/>
      <c r="CT130" s="401"/>
      <c r="CU130" s="401"/>
      <c r="CV130" s="401"/>
      <c r="CW130" s="401"/>
      <c r="CX130" s="401"/>
      <c r="CY130" s="401"/>
      <c r="CZ130" s="401"/>
      <c r="DA130" s="401"/>
    </row>
    <row r="131" spans="1:105" s="86" customFormat="1" ht="15" customHeight="1">
      <c r="A131" s="392" t="s">
        <v>135</v>
      </c>
      <c r="B131" s="392"/>
      <c r="C131" s="392"/>
      <c r="D131" s="392"/>
      <c r="E131" s="392"/>
      <c r="F131" s="392"/>
      <c r="G131" s="392"/>
      <c r="H131" s="402" t="s">
        <v>409</v>
      </c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2"/>
      <c r="AZ131" s="402"/>
      <c r="BA131" s="402"/>
      <c r="BB131" s="402"/>
      <c r="BC131" s="402"/>
      <c r="BD131" s="366">
        <v>1</v>
      </c>
      <c r="BE131" s="366"/>
      <c r="BF131" s="366"/>
      <c r="BG131" s="366"/>
      <c r="BH131" s="366"/>
      <c r="BI131" s="366"/>
      <c r="BJ131" s="366"/>
      <c r="BK131" s="366"/>
      <c r="BL131" s="366"/>
      <c r="BM131" s="366"/>
      <c r="BN131" s="366"/>
      <c r="BO131" s="366"/>
      <c r="BP131" s="366"/>
      <c r="BQ131" s="366"/>
      <c r="BR131" s="366"/>
      <c r="BS131" s="366"/>
      <c r="BT131" s="366">
        <v>1</v>
      </c>
      <c r="BU131" s="366"/>
      <c r="BV131" s="366"/>
      <c r="BW131" s="366"/>
      <c r="BX131" s="366"/>
      <c r="BY131" s="366"/>
      <c r="BZ131" s="366"/>
      <c r="CA131" s="366"/>
      <c r="CB131" s="366"/>
      <c r="CC131" s="366"/>
      <c r="CD131" s="366"/>
      <c r="CE131" s="366"/>
      <c r="CF131" s="366"/>
      <c r="CG131" s="366"/>
      <c r="CH131" s="366"/>
      <c r="CI131" s="366"/>
      <c r="CJ131" s="401">
        <v>36000</v>
      </c>
      <c r="CK131" s="401"/>
      <c r="CL131" s="401"/>
      <c r="CM131" s="401"/>
      <c r="CN131" s="401"/>
      <c r="CO131" s="401"/>
      <c r="CP131" s="401"/>
      <c r="CQ131" s="401"/>
      <c r="CR131" s="401"/>
      <c r="CS131" s="401"/>
      <c r="CT131" s="401"/>
      <c r="CU131" s="401"/>
      <c r="CV131" s="401"/>
      <c r="CW131" s="401"/>
      <c r="CX131" s="401"/>
      <c r="CY131" s="401"/>
      <c r="CZ131" s="401"/>
      <c r="DA131" s="401"/>
    </row>
    <row r="132" spans="1:105" s="86" customFormat="1" ht="15" customHeight="1">
      <c r="A132" s="392" t="s">
        <v>434</v>
      </c>
      <c r="B132" s="392"/>
      <c r="C132" s="392"/>
      <c r="D132" s="392"/>
      <c r="E132" s="392"/>
      <c r="F132" s="392"/>
      <c r="G132" s="392"/>
      <c r="H132" s="393" t="s">
        <v>410</v>
      </c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94"/>
      <c r="AF132" s="394"/>
      <c r="AG132" s="394"/>
      <c r="AH132" s="394"/>
      <c r="AI132" s="394"/>
      <c r="AJ132" s="394"/>
      <c r="AK132" s="394"/>
      <c r="AL132" s="394"/>
      <c r="AM132" s="394"/>
      <c r="AN132" s="394"/>
      <c r="AO132" s="394"/>
      <c r="AP132" s="394"/>
      <c r="AQ132" s="394"/>
      <c r="AR132" s="394"/>
      <c r="AS132" s="394"/>
      <c r="AT132" s="394"/>
      <c r="AU132" s="394"/>
      <c r="AV132" s="394"/>
      <c r="AW132" s="394"/>
      <c r="AX132" s="394"/>
      <c r="AY132" s="394"/>
      <c r="AZ132" s="394"/>
      <c r="BA132" s="394"/>
      <c r="BB132" s="394"/>
      <c r="BC132" s="395"/>
      <c r="BD132" s="349">
        <v>1</v>
      </c>
      <c r="BE132" s="350"/>
      <c r="BF132" s="350"/>
      <c r="BG132" s="350"/>
      <c r="BH132" s="350"/>
      <c r="BI132" s="350"/>
      <c r="BJ132" s="350"/>
      <c r="BK132" s="350"/>
      <c r="BL132" s="350"/>
      <c r="BM132" s="350"/>
      <c r="BN132" s="350"/>
      <c r="BO132" s="350"/>
      <c r="BP132" s="350"/>
      <c r="BQ132" s="350"/>
      <c r="BR132" s="350"/>
      <c r="BS132" s="351"/>
      <c r="BT132" s="366">
        <v>1</v>
      </c>
      <c r="BU132" s="366"/>
      <c r="BV132" s="366"/>
      <c r="BW132" s="366"/>
      <c r="BX132" s="366"/>
      <c r="BY132" s="366"/>
      <c r="BZ132" s="366"/>
      <c r="CA132" s="366"/>
      <c r="CB132" s="366"/>
      <c r="CC132" s="366"/>
      <c r="CD132" s="366"/>
      <c r="CE132" s="366"/>
      <c r="CF132" s="366"/>
      <c r="CG132" s="366"/>
      <c r="CH132" s="366"/>
      <c r="CI132" s="366"/>
      <c r="CJ132" s="355">
        <v>6000</v>
      </c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  <c r="CW132" s="356"/>
      <c r="CX132" s="356"/>
      <c r="CY132" s="356"/>
      <c r="CZ132" s="356"/>
      <c r="DA132" s="357"/>
    </row>
    <row r="133" spans="1:105" s="86" customFormat="1" ht="15" customHeight="1">
      <c r="A133" s="392" t="s">
        <v>436</v>
      </c>
      <c r="B133" s="392"/>
      <c r="C133" s="392"/>
      <c r="D133" s="392"/>
      <c r="E133" s="392"/>
      <c r="F133" s="392"/>
      <c r="G133" s="392"/>
      <c r="H133" s="393" t="s">
        <v>414</v>
      </c>
      <c r="I133" s="394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94"/>
      <c r="X133" s="394"/>
      <c r="Y133" s="394"/>
      <c r="Z133" s="394"/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394"/>
      <c r="AP133" s="394"/>
      <c r="AQ133" s="394"/>
      <c r="AR133" s="394"/>
      <c r="AS133" s="394"/>
      <c r="AT133" s="394"/>
      <c r="AU133" s="394"/>
      <c r="AV133" s="394"/>
      <c r="AW133" s="394"/>
      <c r="AX133" s="394"/>
      <c r="AY133" s="394"/>
      <c r="AZ133" s="394"/>
      <c r="BA133" s="394"/>
      <c r="BB133" s="394"/>
      <c r="BC133" s="395"/>
      <c r="BD133" s="349">
        <v>1</v>
      </c>
      <c r="BE133" s="350"/>
      <c r="BF133" s="350"/>
      <c r="BG133" s="350"/>
      <c r="BH133" s="350"/>
      <c r="BI133" s="350"/>
      <c r="BJ133" s="350"/>
      <c r="BK133" s="350"/>
      <c r="BL133" s="350"/>
      <c r="BM133" s="350"/>
      <c r="BN133" s="350"/>
      <c r="BO133" s="350"/>
      <c r="BP133" s="350"/>
      <c r="BQ133" s="350"/>
      <c r="BR133" s="350"/>
      <c r="BS133" s="351"/>
      <c r="BT133" s="366">
        <v>1</v>
      </c>
      <c r="BU133" s="366"/>
      <c r="BV133" s="366"/>
      <c r="BW133" s="366"/>
      <c r="BX133" s="366"/>
      <c r="BY133" s="366"/>
      <c r="BZ133" s="366"/>
      <c r="CA133" s="366"/>
      <c r="CB133" s="366"/>
      <c r="CC133" s="366"/>
      <c r="CD133" s="366"/>
      <c r="CE133" s="366"/>
      <c r="CF133" s="366"/>
      <c r="CG133" s="366"/>
      <c r="CH133" s="366"/>
      <c r="CI133" s="366"/>
      <c r="CJ133" s="355">
        <v>6000</v>
      </c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  <c r="CW133" s="356"/>
      <c r="CX133" s="356"/>
      <c r="CY133" s="356"/>
      <c r="CZ133" s="356"/>
      <c r="DA133" s="357"/>
    </row>
    <row r="134" spans="1:105" s="86" customFormat="1" ht="15" customHeight="1">
      <c r="A134" s="392" t="s">
        <v>437</v>
      </c>
      <c r="B134" s="392"/>
      <c r="C134" s="392"/>
      <c r="D134" s="392"/>
      <c r="E134" s="392"/>
      <c r="F134" s="392"/>
      <c r="G134" s="392"/>
      <c r="H134" s="393" t="s">
        <v>439</v>
      </c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394"/>
      <c r="AP134" s="394"/>
      <c r="AQ134" s="394"/>
      <c r="AR134" s="394"/>
      <c r="AS134" s="394"/>
      <c r="AT134" s="394"/>
      <c r="AU134" s="394"/>
      <c r="AV134" s="394"/>
      <c r="AW134" s="394"/>
      <c r="AX134" s="394"/>
      <c r="AY134" s="394"/>
      <c r="AZ134" s="394"/>
      <c r="BA134" s="394"/>
      <c r="BB134" s="394"/>
      <c r="BC134" s="395"/>
      <c r="BD134" s="349">
        <v>1</v>
      </c>
      <c r="BE134" s="350"/>
      <c r="BF134" s="350"/>
      <c r="BG134" s="350"/>
      <c r="BH134" s="350"/>
      <c r="BI134" s="350"/>
      <c r="BJ134" s="350"/>
      <c r="BK134" s="350"/>
      <c r="BL134" s="350"/>
      <c r="BM134" s="350"/>
      <c r="BN134" s="350"/>
      <c r="BO134" s="350"/>
      <c r="BP134" s="350"/>
      <c r="BQ134" s="350"/>
      <c r="BR134" s="350"/>
      <c r="BS134" s="351"/>
      <c r="BT134" s="366">
        <v>1</v>
      </c>
      <c r="BU134" s="366"/>
      <c r="BV134" s="366"/>
      <c r="BW134" s="366"/>
      <c r="BX134" s="366"/>
      <c r="BY134" s="366"/>
      <c r="BZ134" s="366"/>
      <c r="CA134" s="366"/>
      <c r="CB134" s="366"/>
      <c r="CC134" s="366"/>
      <c r="CD134" s="366"/>
      <c r="CE134" s="366"/>
      <c r="CF134" s="366"/>
      <c r="CG134" s="366"/>
      <c r="CH134" s="366"/>
      <c r="CI134" s="366"/>
      <c r="CJ134" s="355">
        <v>200000</v>
      </c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  <c r="CW134" s="356"/>
      <c r="CX134" s="356"/>
      <c r="CY134" s="356"/>
      <c r="CZ134" s="356"/>
      <c r="DA134" s="357"/>
    </row>
    <row r="135" spans="1:105" s="86" customFormat="1" ht="15" customHeight="1">
      <c r="A135" s="392" t="s">
        <v>438</v>
      </c>
      <c r="B135" s="392"/>
      <c r="C135" s="392"/>
      <c r="D135" s="392"/>
      <c r="E135" s="392"/>
      <c r="F135" s="392"/>
      <c r="G135" s="392"/>
      <c r="H135" s="393" t="s">
        <v>440</v>
      </c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4"/>
      <c r="AO135" s="394"/>
      <c r="AP135" s="394"/>
      <c r="AQ135" s="394"/>
      <c r="AR135" s="394"/>
      <c r="AS135" s="394"/>
      <c r="AT135" s="394"/>
      <c r="AU135" s="394"/>
      <c r="AV135" s="394"/>
      <c r="AW135" s="394"/>
      <c r="AX135" s="394"/>
      <c r="AY135" s="394"/>
      <c r="AZ135" s="394"/>
      <c r="BA135" s="394"/>
      <c r="BB135" s="394"/>
      <c r="BC135" s="395"/>
      <c r="BD135" s="349">
        <v>1</v>
      </c>
      <c r="BE135" s="350"/>
      <c r="BF135" s="350"/>
      <c r="BG135" s="350"/>
      <c r="BH135" s="350"/>
      <c r="BI135" s="350"/>
      <c r="BJ135" s="350"/>
      <c r="BK135" s="350"/>
      <c r="BL135" s="350"/>
      <c r="BM135" s="350"/>
      <c r="BN135" s="350"/>
      <c r="BO135" s="350"/>
      <c r="BP135" s="350"/>
      <c r="BQ135" s="350"/>
      <c r="BR135" s="350"/>
      <c r="BS135" s="351"/>
      <c r="BT135" s="366">
        <v>1</v>
      </c>
      <c r="BU135" s="366"/>
      <c r="BV135" s="366"/>
      <c r="BW135" s="366"/>
      <c r="BX135" s="366"/>
      <c r="BY135" s="366"/>
      <c r="BZ135" s="366"/>
      <c r="CA135" s="366"/>
      <c r="CB135" s="366"/>
      <c r="CC135" s="366"/>
      <c r="CD135" s="366"/>
      <c r="CE135" s="366"/>
      <c r="CF135" s="366"/>
      <c r="CG135" s="366"/>
      <c r="CH135" s="366"/>
      <c r="CI135" s="366"/>
      <c r="CJ135" s="355">
        <v>64500</v>
      </c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  <c r="CW135" s="356"/>
      <c r="CX135" s="356"/>
      <c r="CY135" s="356"/>
      <c r="CZ135" s="356"/>
      <c r="DA135" s="357"/>
    </row>
    <row r="136" spans="1:105" s="86" customFormat="1" ht="15" customHeight="1">
      <c r="A136" s="392" t="s">
        <v>464</v>
      </c>
      <c r="B136" s="392"/>
      <c r="C136" s="392"/>
      <c r="D136" s="392"/>
      <c r="E136" s="392"/>
      <c r="F136" s="392"/>
      <c r="G136" s="392"/>
      <c r="H136" s="393" t="s">
        <v>441</v>
      </c>
      <c r="I136" s="394"/>
      <c r="J136" s="394"/>
      <c r="K136" s="394"/>
      <c r="L136" s="394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394"/>
      <c r="AP136" s="394"/>
      <c r="AQ136" s="394"/>
      <c r="AR136" s="394"/>
      <c r="AS136" s="394"/>
      <c r="AT136" s="394"/>
      <c r="AU136" s="394"/>
      <c r="AV136" s="394"/>
      <c r="AW136" s="394"/>
      <c r="AX136" s="394"/>
      <c r="AY136" s="394"/>
      <c r="AZ136" s="394"/>
      <c r="BA136" s="394"/>
      <c r="BB136" s="394"/>
      <c r="BC136" s="395"/>
      <c r="BD136" s="349">
        <v>1</v>
      </c>
      <c r="BE136" s="350"/>
      <c r="BF136" s="350"/>
      <c r="BG136" s="350"/>
      <c r="BH136" s="350"/>
      <c r="BI136" s="350"/>
      <c r="BJ136" s="350"/>
      <c r="BK136" s="350"/>
      <c r="BL136" s="350"/>
      <c r="BM136" s="350"/>
      <c r="BN136" s="350"/>
      <c r="BO136" s="350"/>
      <c r="BP136" s="350"/>
      <c r="BQ136" s="350"/>
      <c r="BR136" s="350"/>
      <c r="BS136" s="351"/>
      <c r="BT136" s="366">
        <v>1</v>
      </c>
      <c r="BU136" s="366"/>
      <c r="BV136" s="366"/>
      <c r="BW136" s="366"/>
      <c r="BX136" s="366"/>
      <c r="BY136" s="366"/>
      <c r="BZ136" s="366"/>
      <c r="CA136" s="366"/>
      <c r="CB136" s="366"/>
      <c r="CC136" s="366"/>
      <c r="CD136" s="366"/>
      <c r="CE136" s="366"/>
      <c r="CF136" s="366"/>
      <c r="CG136" s="366"/>
      <c r="CH136" s="366"/>
      <c r="CI136" s="366"/>
      <c r="CJ136" s="355">
        <v>9000</v>
      </c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  <c r="CW136" s="356"/>
      <c r="CX136" s="356"/>
      <c r="CY136" s="356"/>
      <c r="CZ136" s="356"/>
      <c r="DA136" s="357"/>
    </row>
    <row r="137" spans="1:105" s="86" customFormat="1" ht="15" customHeight="1">
      <c r="A137" s="367"/>
      <c r="B137" s="368"/>
      <c r="C137" s="368"/>
      <c r="D137" s="368"/>
      <c r="E137" s="368"/>
      <c r="F137" s="368"/>
      <c r="G137" s="369"/>
      <c r="H137" s="388" t="s">
        <v>229</v>
      </c>
      <c r="I137" s="389"/>
      <c r="J137" s="389"/>
      <c r="K137" s="389"/>
      <c r="L137" s="389"/>
      <c r="M137" s="389"/>
      <c r="N137" s="389"/>
      <c r="O137" s="389"/>
      <c r="P137" s="389"/>
      <c r="Q137" s="389"/>
      <c r="R137" s="389"/>
      <c r="S137" s="389"/>
      <c r="T137" s="389"/>
      <c r="U137" s="389"/>
      <c r="V137" s="389"/>
      <c r="W137" s="389"/>
      <c r="X137" s="389"/>
      <c r="Y137" s="389"/>
      <c r="Z137" s="389"/>
      <c r="AA137" s="389"/>
      <c r="AB137" s="389"/>
      <c r="AC137" s="389"/>
      <c r="AD137" s="389"/>
      <c r="AE137" s="389"/>
      <c r="AF137" s="389"/>
      <c r="AG137" s="389"/>
      <c r="AH137" s="389"/>
      <c r="AI137" s="389"/>
      <c r="AJ137" s="389"/>
      <c r="AK137" s="389"/>
      <c r="AL137" s="389"/>
      <c r="AM137" s="389"/>
      <c r="AN137" s="389"/>
      <c r="AO137" s="389"/>
      <c r="AP137" s="389"/>
      <c r="AQ137" s="389"/>
      <c r="AR137" s="389"/>
      <c r="AS137" s="389"/>
      <c r="AT137" s="389"/>
      <c r="AU137" s="389"/>
      <c r="AV137" s="389"/>
      <c r="AW137" s="389"/>
      <c r="AX137" s="389"/>
      <c r="AY137" s="389"/>
      <c r="AZ137" s="389"/>
      <c r="BA137" s="389"/>
      <c r="BB137" s="389"/>
      <c r="BC137" s="390"/>
      <c r="BD137" s="349" t="s">
        <v>7</v>
      </c>
      <c r="BE137" s="350"/>
      <c r="BF137" s="350"/>
      <c r="BG137" s="350"/>
      <c r="BH137" s="350"/>
      <c r="BI137" s="350"/>
      <c r="BJ137" s="350"/>
      <c r="BK137" s="350"/>
      <c r="BL137" s="350"/>
      <c r="BM137" s="350"/>
      <c r="BN137" s="350"/>
      <c r="BO137" s="350"/>
      <c r="BP137" s="350"/>
      <c r="BQ137" s="350"/>
      <c r="BR137" s="350"/>
      <c r="BS137" s="351"/>
      <c r="BT137" s="349" t="s">
        <v>7</v>
      </c>
      <c r="BU137" s="350"/>
      <c r="BV137" s="350"/>
      <c r="BW137" s="350"/>
      <c r="BX137" s="350"/>
      <c r="BY137" s="350"/>
      <c r="BZ137" s="350"/>
      <c r="CA137" s="350"/>
      <c r="CB137" s="350"/>
      <c r="CC137" s="350"/>
      <c r="CD137" s="350"/>
      <c r="CE137" s="350"/>
      <c r="CF137" s="350"/>
      <c r="CG137" s="350"/>
      <c r="CH137" s="350"/>
      <c r="CI137" s="351"/>
      <c r="CJ137" s="355">
        <f>SUM(CJ129:CZ136)</f>
        <v>346500</v>
      </c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  <c r="CW137" s="356"/>
      <c r="CX137" s="356"/>
      <c r="CY137" s="356"/>
      <c r="CZ137" s="356"/>
      <c r="DA137" s="357"/>
    </row>
    <row r="139" spans="1:105" s="82" customFormat="1" ht="14.25">
      <c r="A139" s="323" t="s">
        <v>298</v>
      </c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  <c r="AT139" s="323"/>
      <c r="AU139" s="323"/>
      <c r="AV139" s="323"/>
      <c r="AW139" s="323"/>
      <c r="AX139" s="323"/>
      <c r="AY139" s="323"/>
      <c r="AZ139" s="323"/>
      <c r="BA139" s="323"/>
      <c r="BB139" s="323"/>
      <c r="BC139" s="323"/>
      <c r="BD139" s="323"/>
      <c r="BE139" s="323"/>
      <c r="BF139" s="323"/>
      <c r="BG139" s="323"/>
      <c r="BH139" s="323"/>
      <c r="BI139" s="323"/>
      <c r="BJ139" s="323"/>
      <c r="BK139" s="323"/>
      <c r="BL139" s="323"/>
      <c r="BM139" s="323"/>
      <c r="BN139" s="323"/>
      <c r="BO139" s="323"/>
      <c r="BP139" s="323"/>
      <c r="BQ139" s="323"/>
      <c r="BR139" s="323"/>
      <c r="BS139" s="323"/>
      <c r="BT139" s="323"/>
      <c r="BU139" s="323"/>
      <c r="BV139" s="323"/>
      <c r="BW139" s="323"/>
      <c r="BX139" s="323"/>
      <c r="BY139" s="323"/>
      <c r="BZ139" s="323"/>
      <c r="CA139" s="323"/>
      <c r="CB139" s="323"/>
      <c r="CC139" s="323"/>
      <c r="CD139" s="323"/>
      <c r="CE139" s="323"/>
      <c r="CF139" s="323"/>
      <c r="CG139" s="323"/>
      <c r="CH139" s="323"/>
      <c r="CI139" s="323"/>
      <c r="CJ139" s="323"/>
      <c r="CK139" s="323"/>
      <c r="CL139" s="323"/>
      <c r="CM139" s="323"/>
      <c r="CN139" s="323"/>
      <c r="CO139" s="323"/>
      <c r="CP139" s="323"/>
      <c r="CQ139" s="323"/>
      <c r="CR139" s="323"/>
      <c r="CS139" s="323"/>
      <c r="CT139" s="323"/>
      <c r="CU139" s="323"/>
      <c r="CV139" s="323"/>
      <c r="CW139" s="323"/>
      <c r="CX139" s="323"/>
      <c r="CY139" s="323"/>
      <c r="CZ139" s="323"/>
      <c r="DA139" s="323"/>
    </row>
    <row r="140" spans="1:105" ht="10.5" customHeight="1"/>
    <row r="141" spans="1:105" ht="30" customHeight="1">
      <c r="A141" s="328" t="s">
        <v>220</v>
      </c>
      <c r="B141" s="329"/>
      <c r="C141" s="329"/>
      <c r="D141" s="329"/>
      <c r="E141" s="329"/>
      <c r="F141" s="329"/>
      <c r="G141" s="330"/>
      <c r="H141" s="328" t="s">
        <v>269</v>
      </c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  <c r="AT141" s="329"/>
      <c r="AU141" s="329"/>
      <c r="AV141" s="329"/>
      <c r="AW141" s="329"/>
      <c r="AX141" s="329"/>
      <c r="AY141" s="329"/>
      <c r="AZ141" s="329"/>
      <c r="BA141" s="329"/>
      <c r="BB141" s="329"/>
      <c r="BC141" s="329"/>
      <c r="BD141" s="329"/>
      <c r="BE141" s="329"/>
      <c r="BF141" s="329"/>
      <c r="BG141" s="329"/>
      <c r="BH141" s="329"/>
      <c r="BI141" s="329"/>
      <c r="BJ141" s="329"/>
      <c r="BK141" s="329"/>
      <c r="BL141" s="329"/>
      <c r="BM141" s="329"/>
      <c r="BN141" s="329"/>
      <c r="BO141" s="329"/>
      <c r="BP141" s="329"/>
      <c r="BQ141" s="329"/>
      <c r="BR141" s="329"/>
      <c r="BS141" s="330"/>
      <c r="BT141" s="328" t="s">
        <v>299</v>
      </c>
      <c r="BU141" s="329"/>
      <c r="BV141" s="329"/>
      <c r="BW141" s="329"/>
      <c r="BX141" s="329"/>
      <c r="BY141" s="329"/>
      <c r="BZ141" s="329"/>
      <c r="CA141" s="329"/>
      <c r="CB141" s="329"/>
      <c r="CC141" s="329"/>
      <c r="CD141" s="329"/>
      <c r="CE141" s="329"/>
      <c r="CF141" s="329"/>
      <c r="CG141" s="329"/>
      <c r="CH141" s="329"/>
      <c r="CI141" s="330"/>
      <c r="CJ141" s="328" t="s">
        <v>300</v>
      </c>
      <c r="CK141" s="329"/>
      <c r="CL141" s="329"/>
      <c r="CM141" s="329"/>
      <c r="CN141" s="329"/>
      <c r="CO141" s="329"/>
      <c r="CP141" s="329"/>
      <c r="CQ141" s="329"/>
      <c r="CR141" s="329"/>
      <c r="CS141" s="329"/>
      <c r="CT141" s="329"/>
      <c r="CU141" s="329"/>
      <c r="CV141" s="329"/>
      <c r="CW141" s="329"/>
      <c r="CX141" s="329"/>
      <c r="CY141" s="329"/>
      <c r="CZ141" s="329"/>
      <c r="DA141" s="330"/>
    </row>
    <row r="142" spans="1:105" s="17" customFormat="1" ht="12.75">
      <c r="A142" s="327">
        <v>1</v>
      </c>
      <c r="B142" s="327"/>
      <c r="C142" s="327"/>
      <c r="D142" s="327"/>
      <c r="E142" s="327"/>
      <c r="F142" s="327"/>
      <c r="G142" s="327"/>
      <c r="H142" s="327">
        <v>2</v>
      </c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27"/>
      <c r="BF142" s="327"/>
      <c r="BG142" s="327"/>
      <c r="BH142" s="327"/>
      <c r="BI142" s="327"/>
      <c r="BJ142" s="327"/>
      <c r="BK142" s="327"/>
      <c r="BL142" s="327"/>
      <c r="BM142" s="327"/>
      <c r="BN142" s="327"/>
      <c r="BO142" s="327"/>
      <c r="BP142" s="327"/>
      <c r="BQ142" s="327"/>
      <c r="BR142" s="327"/>
      <c r="BS142" s="327"/>
      <c r="BT142" s="327">
        <v>3</v>
      </c>
      <c r="BU142" s="327"/>
      <c r="BV142" s="327"/>
      <c r="BW142" s="327"/>
      <c r="BX142" s="327"/>
      <c r="BY142" s="327"/>
      <c r="BZ142" s="327"/>
      <c r="CA142" s="327"/>
      <c r="CB142" s="327"/>
      <c r="CC142" s="327"/>
      <c r="CD142" s="327"/>
      <c r="CE142" s="327"/>
      <c r="CF142" s="327"/>
      <c r="CG142" s="327"/>
      <c r="CH142" s="327"/>
      <c r="CI142" s="327"/>
      <c r="CJ142" s="327">
        <v>4</v>
      </c>
      <c r="CK142" s="327"/>
      <c r="CL142" s="327"/>
      <c r="CM142" s="327"/>
      <c r="CN142" s="327"/>
      <c r="CO142" s="327"/>
      <c r="CP142" s="327"/>
      <c r="CQ142" s="327"/>
      <c r="CR142" s="327"/>
      <c r="CS142" s="327"/>
      <c r="CT142" s="327"/>
      <c r="CU142" s="327"/>
      <c r="CV142" s="327"/>
      <c r="CW142" s="327"/>
      <c r="CX142" s="327"/>
      <c r="CY142" s="327"/>
      <c r="CZ142" s="327"/>
      <c r="DA142" s="327"/>
    </row>
    <row r="143" spans="1:105" ht="15" customHeight="1">
      <c r="A143" s="392" t="s">
        <v>244</v>
      </c>
      <c r="B143" s="392"/>
      <c r="C143" s="392"/>
      <c r="D143" s="392"/>
      <c r="E143" s="392"/>
      <c r="F143" s="392"/>
      <c r="G143" s="392"/>
      <c r="H143" s="393" t="s">
        <v>411</v>
      </c>
      <c r="I143" s="394"/>
      <c r="J143" s="394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4"/>
      <c r="AK143" s="394"/>
      <c r="AL143" s="394"/>
      <c r="AM143" s="394"/>
      <c r="AN143" s="394"/>
      <c r="AO143" s="394"/>
      <c r="AP143" s="394"/>
      <c r="AQ143" s="394"/>
      <c r="AR143" s="394"/>
      <c r="AS143" s="394"/>
      <c r="AT143" s="394"/>
      <c r="AU143" s="394"/>
      <c r="AV143" s="394"/>
      <c r="AW143" s="394"/>
      <c r="AX143" s="394"/>
      <c r="AY143" s="394"/>
      <c r="AZ143" s="394"/>
      <c r="BA143" s="394"/>
      <c r="BB143" s="394"/>
      <c r="BC143" s="394"/>
      <c r="BD143" s="394"/>
      <c r="BE143" s="394"/>
      <c r="BF143" s="394"/>
      <c r="BG143" s="394"/>
      <c r="BH143" s="394"/>
      <c r="BI143" s="394"/>
      <c r="BJ143" s="394"/>
      <c r="BK143" s="394"/>
      <c r="BL143" s="394"/>
      <c r="BM143" s="394"/>
      <c r="BN143" s="394"/>
      <c r="BO143" s="394"/>
      <c r="BP143" s="394"/>
      <c r="BQ143" s="394"/>
      <c r="BR143" s="394"/>
      <c r="BS143" s="395"/>
      <c r="BT143" s="366">
        <v>1</v>
      </c>
      <c r="BU143" s="366"/>
      <c r="BV143" s="366"/>
      <c r="BW143" s="366"/>
      <c r="BX143" s="366"/>
      <c r="BY143" s="366"/>
      <c r="BZ143" s="366"/>
      <c r="CA143" s="366"/>
      <c r="CB143" s="366"/>
      <c r="CC143" s="366"/>
      <c r="CD143" s="366"/>
      <c r="CE143" s="366"/>
      <c r="CF143" s="366"/>
      <c r="CG143" s="366"/>
      <c r="CH143" s="366"/>
      <c r="CI143" s="366"/>
      <c r="CJ143" s="401">
        <v>6000</v>
      </c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</row>
    <row r="144" spans="1:105" ht="15" customHeight="1">
      <c r="A144" s="392" t="s">
        <v>134</v>
      </c>
      <c r="B144" s="392"/>
      <c r="C144" s="392"/>
      <c r="D144" s="392"/>
      <c r="E144" s="392"/>
      <c r="F144" s="392"/>
      <c r="G144" s="392"/>
      <c r="H144" s="393" t="s">
        <v>412</v>
      </c>
      <c r="I144" s="394"/>
      <c r="J144" s="394"/>
      <c r="K144" s="394"/>
      <c r="L144" s="394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394"/>
      <c r="X144" s="394"/>
      <c r="Y144" s="394"/>
      <c r="Z144" s="394"/>
      <c r="AA144" s="394"/>
      <c r="AB144" s="394"/>
      <c r="AC144" s="394"/>
      <c r="AD144" s="394"/>
      <c r="AE144" s="394"/>
      <c r="AF144" s="394"/>
      <c r="AG144" s="394"/>
      <c r="AH144" s="394"/>
      <c r="AI144" s="394"/>
      <c r="AJ144" s="394"/>
      <c r="AK144" s="394"/>
      <c r="AL144" s="394"/>
      <c r="AM144" s="394"/>
      <c r="AN144" s="394"/>
      <c r="AO144" s="394"/>
      <c r="AP144" s="394"/>
      <c r="AQ144" s="394"/>
      <c r="AR144" s="394"/>
      <c r="AS144" s="394"/>
      <c r="AT144" s="394"/>
      <c r="AU144" s="394"/>
      <c r="AV144" s="394"/>
      <c r="AW144" s="394"/>
      <c r="AX144" s="394"/>
      <c r="AY144" s="394"/>
      <c r="AZ144" s="394"/>
      <c r="BA144" s="394"/>
      <c r="BB144" s="394"/>
      <c r="BC144" s="394"/>
      <c r="BD144" s="394"/>
      <c r="BE144" s="394"/>
      <c r="BF144" s="394"/>
      <c r="BG144" s="394"/>
      <c r="BH144" s="394"/>
      <c r="BI144" s="394"/>
      <c r="BJ144" s="394"/>
      <c r="BK144" s="394"/>
      <c r="BL144" s="394"/>
      <c r="BM144" s="394"/>
      <c r="BN144" s="394"/>
      <c r="BO144" s="394"/>
      <c r="BP144" s="394"/>
      <c r="BQ144" s="394"/>
      <c r="BR144" s="394"/>
      <c r="BS144" s="395"/>
      <c r="BT144" s="366">
        <v>1</v>
      </c>
      <c r="BU144" s="366"/>
      <c r="BV144" s="366"/>
      <c r="BW144" s="366"/>
      <c r="BX144" s="366"/>
      <c r="BY144" s="366"/>
      <c r="BZ144" s="366"/>
      <c r="CA144" s="366"/>
      <c r="CB144" s="366"/>
      <c r="CC144" s="366"/>
      <c r="CD144" s="366"/>
      <c r="CE144" s="366"/>
      <c r="CF144" s="366"/>
      <c r="CG144" s="366"/>
      <c r="CH144" s="366"/>
      <c r="CI144" s="366"/>
      <c r="CJ144" s="401">
        <v>10000</v>
      </c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</row>
    <row r="145" spans="1:105" ht="15" customHeight="1">
      <c r="A145" s="392" t="s">
        <v>135</v>
      </c>
      <c r="B145" s="392"/>
      <c r="C145" s="392"/>
      <c r="D145" s="392"/>
      <c r="E145" s="392"/>
      <c r="F145" s="392"/>
      <c r="G145" s="392"/>
      <c r="H145" s="393" t="s">
        <v>435</v>
      </c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94"/>
      <c r="AP145" s="394"/>
      <c r="AQ145" s="394"/>
      <c r="AR145" s="394"/>
      <c r="AS145" s="394"/>
      <c r="AT145" s="394"/>
      <c r="AU145" s="394"/>
      <c r="AV145" s="394"/>
      <c r="AW145" s="394"/>
      <c r="AX145" s="394"/>
      <c r="AY145" s="394"/>
      <c r="AZ145" s="394"/>
      <c r="BA145" s="394"/>
      <c r="BB145" s="394"/>
      <c r="BC145" s="394"/>
      <c r="BD145" s="394"/>
      <c r="BE145" s="394"/>
      <c r="BF145" s="394"/>
      <c r="BG145" s="394"/>
      <c r="BH145" s="394"/>
      <c r="BI145" s="394"/>
      <c r="BJ145" s="394"/>
      <c r="BK145" s="394"/>
      <c r="BL145" s="394"/>
      <c r="BM145" s="394"/>
      <c r="BN145" s="394"/>
      <c r="BO145" s="394"/>
      <c r="BP145" s="394"/>
      <c r="BQ145" s="394"/>
      <c r="BR145" s="394"/>
      <c r="BS145" s="395"/>
      <c r="BT145" s="366">
        <v>3</v>
      </c>
      <c r="BU145" s="366"/>
      <c r="BV145" s="366"/>
      <c r="BW145" s="366"/>
      <c r="BX145" s="366"/>
      <c r="BY145" s="366"/>
      <c r="BZ145" s="366"/>
      <c r="CA145" s="366"/>
      <c r="CB145" s="366"/>
      <c r="CC145" s="366"/>
      <c r="CD145" s="366"/>
      <c r="CE145" s="366"/>
      <c r="CF145" s="366"/>
      <c r="CG145" s="366"/>
      <c r="CH145" s="366"/>
      <c r="CI145" s="366"/>
      <c r="CJ145" s="401">
        <f>51900</f>
        <v>51900</v>
      </c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</row>
    <row r="146" spans="1:105" ht="15" customHeight="1">
      <c r="A146" s="392" t="s">
        <v>434</v>
      </c>
      <c r="B146" s="392"/>
      <c r="C146" s="392"/>
      <c r="D146" s="392"/>
      <c r="E146" s="392"/>
      <c r="F146" s="392"/>
      <c r="G146" s="392"/>
      <c r="H146" s="393" t="s">
        <v>413</v>
      </c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  <c r="AO146" s="394"/>
      <c r="AP146" s="394"/>
      <c r="AQ146" s="394"/>
      <c r="AR146" s="394"/>
      <c r="AS146" s="394"/>
      <c r="AT146" s="394"/>
      <c r="AU146" s="394"/>
      <c r="AV146" s="394"/>
      <c r="AW146" s="394"/>
      <c r="AX146" s="394"/>
      <c r="AY146" s="394"/>
      <c r="AZ146" s="394"/>
      <c r="BA146" s="394"/>
      <c r="BB146" s="394"/>
      <c r="BC146" s="394"/>
      <c r="BD146" s="394"/>
      <c r="BE146" s="394"/>
      <c r="BF146" s="394"/>
      <c r="BG146" s="394"/>
      <c r="BH146" s="394"/>
      <c r="BI146" s="394"/>
      <c r="BJ146" s="394"/>
      <c r="BK146" s="394"/>
      <c r="BL146" s="394"/>
      <c r="BM146" s="394"/>
      <c r="BN146" s="394"/>
      <c r="BO146" s="394"/>
      <c r="BP146" s="394"/>
      <c r="BQ146" s="394"/>
      <c r="BR146" s="394"/>
      <c r="BS146" s="395"/>
      <c r="BT146" s="366">
        <v>1</v>
      </c>
      <c r="BU146" s="366"/>
      <c r="BV146" s="366"/>
      <c r="BW146" s="366"/>
      <c r="BX146" s="366"/>
      <c r="BY146" s="366"/>
      <c r="BZ146" s="366"/>
      <c r="CA146" s="366"/>
      <c r="CB146" s="366"/>
      <c r="CC146" s="366"/>
      <c r="CD146" s="366"/>
      <c r="CE146" s="366"/>
      <c r="CF146" s="366"/>
      <c r="CG146" s="366"/>
      <c r="CH146" s="366"/>
      <c r="CI146" s="366"/>
      <c r="CJ146" s="401">
        <v>60000</v>
      </c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</row>
    <row r="147" spans="1:105" ht="15" customHeight="1">
      <c r="A147" s="367"/>
      <c r="B147" s="368"/>
      <c r="C147" s="368"/>
      <c r="D147" s="368"/>
      <c r="E147" s="368"/>
      <c r="F147" s="368"/>
      <c r="G147" s="369"/>
      <c r="H147" s="432" t="s">
        <v>229</v>
      </c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  <c r="AI147" s="433"/>
      <c r="AJ147" s="433"/>
      <c r="AK147" s="433"/>
      <c r="AL147" s="433"/>
      <c r="AM147" s="433"/>
      <c r="AN147" s="433"/>
      <c r="AO147" s="433"/>
      <c r="AP147" s="433"/>
      <c r="AQ147" s="433"/>
      <c r="AR147" s="433"/>
      <c r="AS147" s="433"/>
      <c r="AT147" s="433"/>
      <c r="AU147" s="433"/>
      <c r="AV147" s="433"/>
      <c r="AW147" s="433"/>
      <c r="AX147" s="433"/>
      <c r="AY147" s="433"/>
      <c r="AZ147" s="433"/>
      <c r="BA147" s="433"/>
      <c r="BB147" s="433"/>
      <c r="BC147" s="433"/>
      <c r="BD147" s="433"/>
      <c r="BE147" s="433"/>
      <c r="BF147" s="433"/>
      <c r="BG147" s="433"/>
      <c r="BH147" s="433"/>
      <c r="BI147" s="433"/>
      <c r="BJ147" s="433"/>
      <c r="BK147" s="433"/>
      <c r="BL147" s="433"/>
      <c r="BM147" s="433"/>
      <c r="BN147" s="433"/>
      <c r="BO147" s="433"/>
      <c r="BP147" s="433"/>
      <c r="BQ147" s="433"/>
      <c r="BR147" s="433"/>
      <c r="BS147" s="434"/>
      <c r="BT147" s="349" t="s">
        <v>7</v>
      </c>
      <c r="BU147" s="350"/>
      <c r="BV147" s="350"/>
      <c r="BW147" s="350"/>
      <c r="BX147" s="350"/>
      <c r="BY147" s="350"/>
      <c r="BZ147" s="350"/>
      <c r="CA147" s="350"/>
      <c r="CB147" s="350"/>
      <c r="CC147" s="350"/>
      <c r="CD147" s="350"/>
      <c r="CE147" s="350"/>
      <c r="CF147" s="350"/>
      <c r="CG147" s="350"/>
      <c r="CH147" s="350"/>
      <c r="CI147" s="351"/>
      <c r="CJ147" s="355">
        <f>SUM(CJ143:CZ146)</f>
        <v>127900</v>
      </c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  <c r="CW147" s="356"/>
      <c r="CX147" s="356"/>
      <c r="CY147" s="356"/>
      <c r="CZ147" s="356"/>
      <c r="DA147" s="357"/>
    </row>
    <row r="149" spans="1:105" s="82" customFormat="1" ht="28.5" customHeight="1">
      <c r="A149" s="404" t="s">
        <v>301</v>
      </c>
      <c r="B149" s="404"/>
      <c r="C149" s="404"/>
      <c r="D149" s="404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  <c r="O149" s="404"/>
      <c r="P149" s="404"/>
      <c r="Q149" s="404"/>
      <c r="R149" s="404"/>
      <c r="S149" s="404"/>
      <c r="T149" s="404"/>
      <c r="U149" s="404"/>
      <c r="V149" s="404"/>
      <c r="W149" s="404"/>
      <c r="X149" s="404"/>
      <c r="Y149" s="404"/>
      <c r="Z149" s="404"/>
      <c r="AA149" s="404"/>
      <c r="AB149" s="404"/>
      <c r="AC149" s="404"/>
      <c r="AD149" s="404"/>
      <c r="AE149" s="404"/>
      <c r="AF149" s="404"/>
      <c r="AG149" s="404"/>
      <c r="AH149" s="404"/>
      <c r="AI149" s="404"/>
      <c r="AJ149" s="404"/>
      <c r="AK149" s="404"/>
      <c r="AL149" s="404"/>
      <c r="AM149" s="404"/>
      <c r="AN149" s="404"/>
      <c r="AO149" s="404"/>
      <c r="AP149" s="404"/>
      <c r="AQ149" s="404"/>
      <c r="AR149" s="404"/>
      <c r="AS149" s="404"/>
      <c r="AT149" s="404"/>
      <c r="AU149" s="404"/>
      <c r="AV149" s="404"/>
      <c r="AW149" s="404"/>
      <c r="AX149" s="404"/>
      <c r="AY149" s="404"/>
      <c r="AZ149" s="404"/>
      <c r="BA149" s="404"/>
      <c r="BB149" s="404"/>
      <c r="BC149" s="404"/>
      <c r="BD149" s="404"/>
      <c r="BE149" s="404"/>
      <c r="BF149" s="404"/>
      <c r="BG149" s="404"/>
      <c r="BH149" s="404"/>
      <c r="BI149" s="404"/>
      <c r="BJ149" s="404"/>
      <c r="BK149" s="404"/>
      <c r="BL149" s="404"/>
      <c r="BM149" s="404"/>
      <c r="BN149" s="404"/>
      <c r="BO149" s="404"/>
      <c r="BP149" s="404"/>
      <c r="BQ149" s="404"/>
      <c r="BR149" s="404"/>
      <c r="BS149" s="404"/>
      <c r="BT149" s="404"/>
      <c r="BU149" s="404"/>
      <c r="BV149" s="404"/>
      <c r="BW149" s="404"/>
      <c r="BX149" s="404"/>
      <c r="BY149" s="404"/>
      <c r="BZ149" s="404"/>
      <c r="CA149" s="404"/>
      <c r="CB149" s="404"/>
      <c r="CC149" s="404"/>
      <c r="CD149" s="404"/>
      <c r="CE149" s="404"/>
      <c r="CF149" s="404"/>
      <c r="CG149" s="404"/>
      <c r="CH149" s="404"/>
      <c r="CI149" s="404"/>
      <c r="CJ149" s="404"/>
      <c r="CK149" s="404"/>
      <c r="CL149" s="404"/>
      <c r="CM149" s="404"/>
      <c r="CN149" s="404"/>
      <c r="CO149" s="404"/>
      <c r="CP149" s="404"/>
      <c r="CQ149" s="404"/>
      <c r="CR149" s="404"/>
      <c r="CS149" s="404"/>
      <c r="CT149" s="404"/>
      <c r="CU149" s="404"/>
      <c r="CV149" s="404"/>
      <c r="CW149" s="404"/>
      <c r="CX149" s="404"/>
      <c r="CY149" s="404"/>
      <c r="CZ149" s="404"/>
      <c r="DA149" s="404"/>
    </row>
    <row r="150" spans="1:105" ht="10.5" customHeight="1"/>
    <row r="151" spans="1:105" s="84" customFormat="1" ht="30" customHeight="1">
      <c r="A151" s="328" t="s">
        <v>220</v>
      </c>
      <c r="B151" s="329"/>
      <c r="C151" s="329"/>
      <c r="D151" s="329"/>
      <c r="E151" s="329"/>
      <c r="F151" s="329"/>
      <c r="G151" s="330"/>
      <c r="H151" s="328" t="s">
        <v>269</v>
      </c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30"/>
      <c r="BD151" s="328" t="s">
        <v>291</v>
      </c>
      <c r="BE151" s="329"/>
      <c r="BF151" s="329"/>
      <c r="BG151" s="329"/>
      <c r="BH151" s="329"/>
      <c r="BI151" s="329"/>
      <c r="BJ151" s="329"/>
      <c r="BK151" s="329"/>
      <c r="BL151" s="329"/>
      <c r="BM151" s="329"/>
      <c r="BN151" s="329"/>
      <c r="BO151" s="329"/>
      <c r="BP151" s="329"/>
      <c r="BQ151" s="329"/>
      <c r="BR151" s="329"/>
      <c r="BS151" s="330"/>
      <c r="BT151" s="328" t="s">
        <v>302</v>
      </c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30"/>
      <c r="CJ151" s="328" t="s">
        <v>303</v>
      </c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30"/>
    </row>
    <row r="152" spans="1:105" s="85" customFormat="1" ht="12.75">
      <c r="A152" s="327"/>
      <c r="B152" s="327"/>
      <c r="C152" s="327"/>
      <c r="D152" s="327"/>
      <c r="E152" s="327"/>
      <c r="F152" s="327"/>
      <c r="G152" s="327"/>
      <c r="H152" s="327">
        <v>1</v>
      </c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>
        <v>2</v>
      </c>
      <c r="BE152" s="327"/>
      <c r="BF152" s="327"/>
      <c r="BG152" s="327"/>
      <c r="BH152" s="327"/>
      <c r="BI152" s="327"/>
      <c r="BJ152" s="327"/>
      <c r="BK152" s="327"/>
      <c r="BL152" s="327"/>
      <c r="BM152" s="327"/>
      <c r="BN152" s="327"/>
      <c r="BO152" s="327"/>
      <c r="BP152" s="327"/>
      <c r="BQ152" s="327"/>
      <c r="BR152" s="327"/>
      <c r="BS152" s="327"/>
      <c r="BT152" s="327">
        <v>3</v>
      </c>
      <c r="BU152" s="327"/>
      <c r="BV152" s="327"/>
      <c r="BW152" s="327"/>
      <c r="BX152" s="327"/>
      <c r="BY152" s="327"/>
      <c r="BZ152" s="327"/>
      <c r="CA152" s="327"/>
      <c r="CB152" s="327"/>
      <c r="CC152" s="327"/>
      <c r="CD152" s="327"/>
      <c r="CE152" s="327"/>
      <c r="CF152" s="327"/>
      <c r="CG152" s="327"/>
      <c r="CH152" s="327"/>
      <c r="CI152" s="327"/>
      <c r="CJ152" s="327">
        <v>4</v>
      </c>
      <c r="CK152" s="327"/>
      <c r="CL152" s="327"/>
      <c r="CM152" s="327"/>
      <c r="CN152" s="327"/>
      <c r="CO152" s="327"/>
      <c r="CP152" s="327"/>
      <c r="CQ152" s="327"/>
      <c r="CR152" s="327"/>
      <c r="CS152" s="327"/>
      <c r="CT152" s="327"/>
      <c r="CU152" s="327"/>
      <c r="CV152" s="327"/>
      <c r="CW152" s="327"/>
      <c r="CX152" s="327"/>
      <c r="CY152" s="327"/>
      <c r="CZ152" s="327"/>
      <c r="DA152" s="327"/>
    </row>
    <row r="153" spans="1:105" s="86" customFormat="1" ht="15" customHeight="1">
      <c r="A153" s="392" t="s">
        <v>244</v>
      </c>
      <c r="B153" s="392"/>
      <c r="C153" s="392"/>
      <c r="D153" s="392"/>
      <c r="E153" s="392"/>
      <c r="F153" s="392"/>
      <c r="G153" s="392"/>
      <c r="H153" s="402" t="s">
        <v>442</v>
      </c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2"/>
      <c r="AZ153" s="402"/>
      <c r="BA153" s="402"/>
      <c r="BB153" s="402"/>
      <c r="BC153" s="402"/>
      <c r="BD153" s="366">
        <v>1</v>
      </c>
      <c r="BE153" s="366"/>
      <c r="BF153" s="366"/>
      <c r="BG153" s="366"/>
      <c r="BH153" s="366"/>
      <c r="BI153" s="366"/>
      <c r="BJ153" s="366"/>
      <c r="BK153" s="366"/>
      <c r="BL153" s="366"/>
      <c r="BM153" s="366"/>
      <c r="BN153" s="366"/>
      <c r="BO153" s="366"/>
      <c r="BP153" s="366"/>
      <c r="BQ153" s="366"/>
      <c r="BR153" s="366"/>
      <c r="BS153" s="366"/>
      <c r="BT153" s="366">
        <v>6000</v>
      </c>
      <c r="BU153" s="366"/>
      <c r="BV153" s="366"/>
      <c r="BW153" s="366"/>
      <c r="BX153" s="366"/>
      <c r="BY153" s="366"/>
      <c r="BZ153" s="366"/>
      <c r="CA153" s="366"/>
      <c r="CB153" s="366"/>
      <c r="CC153" s="366"/>
      <c r="CD153" s="366"/>
      <c r="CE153" s="366"/>
      <c r="CF153" s="366"/>
      <c r="CG153" s="366"/>
      <c r="CH153" s="366"/>
      <c r="CI153" s="366"/>
      <c r="CJ153" s="401">
        <f>BD153*BT153</f>
        <v>6000</v>
      </c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</row>
    <row r="154" spans="1:105" s="86" customFormat="1" ht="15" customHeight="1">
      <c r="A154" s="392" t="s">
        <v>134</v>
      </c>
      <c r="B154" s="392"/>
      <c r="C154" s="392"/>
      <c r="D154" s="392"/>
      <c r="E154" s="392"/>
      <c r="F154" s="392"/>
      <c r="G154" s="392"/>
      <c r="H154" s="402" t="s">
        <v>443</v>
      </c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402"/>
      <c r="AQ154" s="402"/>
      <c r="AR154" s="402"/>
      <c r="AS154" s="402"/>
      <c r="AT154" s="402"/>
      <c r="AU154" s="402"/>
      <c r="AV154" s="402"/>
      <c r="AW154" s="402"/>
      <c r="AX154" s="402"/>
      <c r="AY154" s="402"/>
      <c r="AZ154" s="402"/>
      <c r="BA154" s="402"/>
      <c r="BB154" s="402"/>
      <c r="BC154" s="402"/>
      <c r="BD154" s="366">
        <v>52</v>
      </c>
      <c r="BE154" s="366"/>
      <c r="BF154" s="366"/>
      <c r="BG154" s="366"/>
      <c r="BH154" s="366"/>
      <c r="BI154" s="366"/>
      <c r="BJ154" s="366"/>
      <c r="BK154" s="366"/>
      <c r="BL154" s="366"/>
      <c r="BM154" s="366"/>
      <c r="BN154" s="366"/>
      <c r="BO154" s="366"/>
      <c r="BP154" s="366"/>
      <c r="BQ154" s="366"/>
      <c r="BR154" s="366"/>
      <c r="BS154" s="366"/>
      <c r="BT154" s="366">
        <v>500</v>
      </c>
      <c r="BU154" s="366"/>
      <c r="BV154" s="366"/>
      <c r="BW154" s="366"/>
      <c r="BX154" s="366"/>
      <c r="BY154" s="366"/>
      <c r="BZ154" s="366"/>
      <c r="CA154" s="366"/>
      <c r="CB154" s="366"/>
      <c r="CC154" s="366"/>
      <c r="CD154" s="366"/>
      <c r="CE154" s="366"/>
      <c r="CF154" s="366"/>
      <c r="CG154" s="366"/>
      <c r="CH154" s="366"/>
      <c r="CI154" s="366"/>
      <c r="CJ154" s="401">
        <f>BD154*BT154</f>
        <v>26000</v>
      </c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</row>
    <row r="155" spans="1:105" s="86" customFormat="1" ht="15" customHeight="1">
      <c r="A155" s="392" t="s">
        <v>135</v>
      </c>
      <c r="B155" s="392"/>
      <c r="C155" s="392"/>
      <c r="D155" s="392"/>
      <c r="E155" s="392"/>
      <c r="F155" s="392"/>
      <c r="G155" s="392"/>
      <c r="H155" s="402" t="s">
        <v>444</v>
      </c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/>
      <c r="AC155" s="402"/>
      <c r="AD155" s="402"/>
      <c r="AE155" s="402"/>
      <c r="AF155" s="402"/>
      <c r="AG155" s="402"/>
      <c r="AH155" s="402"/>
      <c r="AI155" s="402"/>
      <c r="AJ155" s="402"/>
      <c r="AK155" s="402"/>
      <c r="AL155" s="402"/>
      <c r="AM155" s="402"/>
      <c r="AN155" s="402"/>
      <c r="AO155" s="402"/>
      <c r="AP155" s="402"/>
      <c r="AQ155" s="402"/>
      <c r="AR155" s="402"/>
      <c r="AS155" s="402"/>
      <c r="AT155" s="402"/>
      <c r="AU155" s="402"/>
      <c r="AV155" s="402"/>
      <c r="AW155" s="402"/>
      <c r="AX155" s="402"/>
      <c r="AY155" s="402"/>
      <c r="AZ155" s="402"/>
      <c r="BA155" s="402"/>
      <c r="BB155" s="402"/>
      <c r="BC155" s="402"/>
      <c r="BD155" s="366">
        <v>15.5</v>
      </c>
      <c r="BE155" s="366"/>
      <c r="BF155" s="366"/>
      <c r="BG155" s="366"/>
      <c r="BH155" s="366"/>
      <c r="BI155" s="366"/>
      <c r="BJ155" s="366"/>
      <c r="BK155" s="366"/>
      <c r="BL155" s="366"/>
      <c r="BM155" s="366"/>
      <c r="BN155" s="366"/>
      <c r="BO155" s="366"/>
      <c r="BP155" s="366"/>
      <c r="BQ155" s="366"/>
      <c r="BR155" s="366"/>
      <c r="BS155" s="366"/>
      <c r="BT155" s="366">
        <v>200</v>
      </c>
      <c r="BU155" s="366"/>
      <c r="BV155" s="366"/>
      <c r="BW155" s="366"/>
      <c r="BX155" s="366"/>
      <c r="BY155" s="366"/>
      <c r="BZ155" s="366"/>
      <c r="CA155" s="366"/>
      <c r="CB155" s="366"/>
      <c r="CC155" s="366"/>
      <c r="CD155" s="366"/>
      <c r="CE155" s="366"/>
      <c r="CF155" s="366"/>
      <c r="CG155" s="366"/>
      <c r="CH155" s="366"/>
      <c r="CI155" s="366"/>
      <c r="CJ155" s="401">
        <f t="shared" ref="CJ155:CJ157" si="0">BD155*BT155</f>
        <v>3100</v>
      </c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</row>
    <row r="156" spans="1:105" s="86" customFormat="1" ht="15" customHeight="1">
      <c r="A156" s="392" t="s">
        <v>434</v>
      </c>
      <c r="B156" s="392"/>
      <c r="C156" s="392"/>
      <c r="D156" s="392"/>
      <c r="E156" s="392"/>
      <c r="F156" s="392"/>
      <c r="G156" s="392"/>
      <c r="H156" s="402" t="s">
        <v>445</v>
      </c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2"/>
      <c r="AZ156" s="402"/>
      <c r="BA156" s="402"/>
      <c r="BB156" s="402"/>
      <c r="BC156" s="402"/>
      <c r="BD156" s="366">
        <v>737.5</v>
      </c>
      <c r="BE156" s="366"/>
      <c r="BF156" s="366"/>
      <c r="BG156" s="366"/>
      <c r="BH156" s="366"/>
      <c r="BI156" s="366"/>
      <c r="BJ156" s="366"/>
      <c r="BK156" s="366"/>
      <c r="BL156" s="366"/>
      <c r="BM156" s="366"/>
      <c r="BN156" s="366"/>
      <c r="BO156" s="366"/>
      <c r="BP156" s="366"/>
      <c r="BQ156" s="366"/>
      <c r="BR156" s="366"/>
      <c r="BS156" s="366"/>
      <c r="BT156" s="366">
        <v>200</v>
      </c>
      <c r="BU156" s="366"/>
      <c r="BV156" s="366"/>
      <c r="BW156" s="366"/>
      <c r="BX156" s="366"/>
      <c r="BY156" s="366"/>
      <c r="BZ156" s="366"/>
      <c r="CA156" s="366"/>
      <c r="CB156" s="366"/>
      <c r="CC156" s="366"/>
      <c r="CD156" s="366"/>
      <c r="CE156" s="366"/>
      <c r="CF156" s="366"/>
      <c r="CG156" s="366"/>
      <c r="CH156" s="366"/>
      <c r="CI156" s="366"/>
      <c r="CJ156" s="401">
        <f>BD156*BT156</f>
        <v>147500</v>
      </c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</row>
    <row r="157" spans="1:105" s="86" customFormat="1" ht="15" customHeight="1">
      <c r="A157" s="392" t="s">
        <v>436</v>
      </c>
      <c r="B157" s="392"/>
      <c r="C157" s="392"/>
      <c r="D157" s="392"/>
      <c r="E157" s="392"/>
      <c r="F157" s="392"/>
      <c r="G157" s="392"/>
      <c r="H157" s="402" t="s">
        <v>446</v>
      </c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02"/>
      <c r="AT157" s="402"/>
      <c r="AU157" s="402"/>
      <c r="AV157" s="402"/>
      <c r="AW157" s="402"/>
      <c r="AX157" s="402"/>
      <c r="AY157" s="402"/>
      <c r="AZ157" s="402"/>
      <c r="BA157" s="402"/>
      <c r="BB157" s="402"/>
      <c r="BC157" s="402"/>
      <c r="BD157" s="366">
        <v>150</v>
      </c>
      <c r="BE157" s="366"/>
      <c r="BF157" s="366"/>
      <c r="BG157" s="366"/>
      <c r="BH157" s="366"/>
      <c r="BI157" s="366"/>
      <c r="BJ157" s="366"/>
      <c r="BK157" s="366"/>
      <c r="BL157" s="366"/>
      <c r="BM157" s="366"/>
      <c r="BN157" s="366"/>
      <c r="BO157" s="366"/>
      <c r="BP157" s="366"/>
      <c r="BQ157" s="366"/>
      <c r="BR157" s="366"/>
      <c r="BS157" s="366"/>
      <c r="BT157" s="366">
        <v>100</v>
      </c>
      <c r="BU157" s="366"/>
      <c r="BV157" s="366"/>
      <c r="BW157" s="366"/>
      <c r="BX157" s="366"/>
      <c r="BY157" s="366"/>
      <c r="BZ157" s="366"/>
      <c r="CA157" s="366"/>
      <c r="CB157" s="366"/>
      <c r="CC157" s="366"/>
      <c r="CD157" s="366"/>
      <c r="CE157" s="366"/>
      <c r="CF157" s="366"/>
      <c r="CG157" s="366"/>
      <c r="CH157" s="366"/>
      <c r="CI157" s="366"/>
      <c r="CJ157" s="401">
        <f t="shared" si="0"/>
        <v>15000</v>
      </c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</row>
    <row r="158" spans="1:105" s="86" customFormat="1" ht="15" customHeight="1">
      <c r="A158" s="392"/>
      <c r="B158" s="392"/>
      <c r="C158" s="392"/>
      <c r="D158" s="392"/>
      <c r="E158" s="392"/>
      <c r="F158" s="392"/>
      <c r="G158" s="39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/>
      <c r="AC158" s="402"/>
      <c r="AD158" s="402"/>
      <c r="AE158" s="402"/>
      <c r="AF158" s="402"/>
      <c r="AG158" s="402"/>
      <c r="AH158" s="402"/>
      <c r="AI158" s="402"/>
      <c r="AJ158" s="402"/>
      <c r="AK158" s="402"/>
      <c r="AL158" s="402"/>
      <c r="AM158" s="402"/>
      <c r="AN158" s="402"/>
      <c r="AO158" s="402"/>
      <c r="AP158" s="402"/>
      <c r="AQ158" s="402"/>
      <c r="AR158" s="402"/>
      <c r="AS158" s="402"/>
      <c r="AT158" s="402"/>
      <c r="AU158" s="402"/>
      <c r="AV158" s="402"/>
      <c r="AW158" s="402"/>
      <c r="AX158" s="402"/>
      <c r="AY158" s="402"/>
      <c r="AZ158" s="402"/>
      <c r="BA158" s="402"/>
      <c r="BB158" s="402"/>
      <c r="BC158" s="402"/>
      <c r="BD158" s="366"/>
      <c r="BE158" s="366"/>
      <c r="BF158" s="366"/>
      <c r="BG158" s="366"/>
      <c r="BH158" s="366"/>
      <c r="BI158" s="366"/>
      <c r="BJ158" s="366"/>
      <c r="BK158" s="366"/>
      <c r="BL158" s="366"/>
      <c r="BM158" s="366"/>
      <c r="BN158" s="366"/>
      <c r="BO158" s="366"/>
      <c r="BP158" s="366"/>
      <c r="BQ158" s="366"/>
      <c r="BR158" s="366"/>
      <c r="BS158" s="366"/>
      <c r="BT158" s="366"/>
      <c r="BU158" s="366"/>
      <c r="BV158" s="366"/>
      <c r="BW158" s="366"/>
      <c r="BX158" s="366"/>
      <c r="BY158" s="366"/>
      <c r="BZ158" s="366"/>
      <c r="CA158" s="366"/>
      <c r="CB158" s="366"/>
      <c r="CC158" s="366"/>
      <c r="CD158" s="366"/>
      <c r="CE158" s="366"/>
      <c r="CF158" s="366"/>
      <c r="CG158" s="366"/>
      <c r="CH158" s="366"/>
      <c r="CI158" s="366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</row>
    <row r="159" spans="1:105" s="86" customFormat="1" ht="15" customHeight="1">
      <c r="A159" s="392"/>
      <c r="B159" s="392"/>
      <c r="C159" s="392"/>
      <c r="D159" s="392"/>
      <c r="E159" s="392"/>
      <c r="F159" s="392"/>
      <c r="G159" s="39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02"/>
      <c r="AT159" s="402"/>
      <c r="AU159" s="402"/>
      <c r="AV159" s="402"/>
      <c r="AW159" s="402"/>
      <c r="AX159" s="402"/>
      <c r="AY159" s="402"/>
      <c r="AZ159" s="402"/>
      <c r="BA159" s="402"/>
      <c r="BB159" s="402"/>
      <c r="BC159" s="402"/>
      <c r="BD159" s="366"/>
      <c r="BE159" s="366"/>
      <c r="BF159" s="366"/>
      <c r="BG159" s="366"/>
      <c r="BH159" s="366"/>
      <c r="BI159" s="366"/>
      <c r="BJ159" s="366"/>
      <c r="BK159" s="366"/>
      <c r="BL159" s="366"/>
      <c r="BM159" s="366"/>
      <c r="BN159" s="366"/>
      <c r="BO159" s="366"/>
      <c r="BP159" s="366"/>
      <c r="BQ159" s="366"/>
      <c r="BR159" s="366"/>
      <c r="BS159" s="366"/>
      <c r="BT159" s="366"/>
      <c r="BU159" s="366"/>
      <c r="BV159" s="366"/>
      <c r="BW159" s="366"/>
      <c r="BX159" s="366"/>
      <c r="BY159" s="366"/>
      <c r="BZ159" s="366"/>
      <c r="CA159" s="366"/>
      <c r="CB159" s="366"/>
      <c r="CC159" s="366"/>
      <c r="CD159" s="366"/>
      <c r="CE159" s="366"/>
      <c r="CF159" s="366"/>
      <c r="CG159" s="366"/>
      <c r="CH159" s="366"/>
      <c r="CI159" s="366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</row>
    <row r="160" spans="1:105" s="86" customFormat="1" ht="15" customHeight="1">
      <c r="A160" s="392"/>
      <c r="B160" s="392"/>
      <c r="C160" s="392"/>
      <c r="D160" s="392"/>
      <c r="E160" s="392"/>
      <c r="F160" s="392"/>
      <c r="G160" s="392"/>
      <c r="H160" s="389" t="s">
        <v>229</v>
      </c>
      <c r="I160" s="389"/>
      <c r="J160" s="389"/>
      <c r="K160" s="389"/>
      <c r="L160" s="389"/>
      <c r="M160" s="389"/>
      <c r="N160" s="389"/>
      <c r="O160" s="389"/>
      <c r="P160" s="389"/>
      <c r="Q160" s="389"/>
      <c r="R160" s="389"/>
      <c r="S160" s="389"/>
      <c r="T160" s="389"/>
      <c r="U160" s="389"/>
      <c r="V160" s="389"/>
      <c r="W160" s="389"/>
      <c r="X160" s="389"/>
      <c r="Y160" s="389"/>
      <c r="Z160" s="389"/>
      <c r="AA160" s="389"/>
      <c r="AB160" s="389"/>
      <c r="AC160" s="389"/>
      <c r="AD160" s="389"/>
      <c r="AE160" s="389"/>
      <c r="AF160" s="389"/>
      <c r="AG160" s="389"/>
      <c r="AH160" s="389"/>
      <c r="AI160" s="389"/>
      <c r="AJ160" s="389"/>
      <c r="AK160" s="389"/>
      <c r="AL160" s="389"/>
      <c r="AM160" s="389"/>
      <c r="AN160" s="389"/>
      <c r="AO160" s="389"/>
      <c r="AP160" s="389"/>
      <c r="AQ160" s="389"/>
      <c r="AR160" s="389"/>
      <c r="AS160" s="389"/>
      <c r="AT160" s="389"/>
      <c r="AU160" s="389"/>
      <c r="AV160" s="389"/>
      <c r="AW160" s="389"/>
      <c r="AX160" s="389"/>
      <c r="AY160" s="389"/>
      <c r="AZ160" s="389"/>
      <c r="BA160" s="389"/>
      <c r="BB160" s="389"/>
      <c r="BC160" s="390"/>
      <c r="BD160" s="366"/>
      <c r="BE160" s="366"/>
      <c r="BF160" s="366"/>
      <c r="BG160" s="366"/>
      <c r="BH160" s="366"/>
      <c r="BI160" s="366"/>
      <c r="BJ160" s="366"/>
      <c r="BK160" s="366"/>
      <c r="BL160" s="366"/>
      <c r="BM160" s="366"/>
      <c r="BN160" s="366"/>
      <c r="BO160" s="366"/>
      <c r="BP160" s="366"/>
      <c r="BQ160" s="366"/>
      <c r="BR160" s="366"/>
      <c r="BS160" s="366"/>
      <c r="BT160" s="366" t="s">
        <v>7</v>
      </c>
      <c r="BU160" s="366"/>
      <c r="BV160" s="366"/>
      <c r="BW160" s="366"/>
      <c r="BX160" s="366"/>
      <c r="BY160" s="366"/>
      <c r="BZ160" s="366"/>
      <c r="CA160" s="366"/>
      <c r="CB160" s="366"/>
      <c r="CC160" s="366"/>
      <c r="CD160" s="366"/>
      <c r="CE160" s="366"/>
      <c r="CF160" s="366"/>
      <c r="CG160" s="366"/>
      <c r="CH160" s="366"/>
      <c r="CI160" s="366"/>
      <c r="CJ160" s="401">
        <f>SUM(CJ153:CZ159)</f>
        <v>197600</v>
      </c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</row>
    <row r="162" spans="93:93" ht="11.25" customHeight="1">
      <c r="CO162" s="169"/>
    </row>
    <row r="163" spans="93:93" ht="12" customHeight="1">
      <c r="CO163" s="170"/>
    </row>
  </sheetData>
  <mergeCells count="493">
    <mergeCell ref="A159:G159"/>
    <mergeCell ref="H159:BC159"/>
    <mergeCell ref="BD159:BS159"/>
    <mergeCell ref="BT159:CI159"/>
    <mergeCell ref="CJ159:DA159"/>
    <mergeCell ref="A160:G160"/>
    <mergeCell ref="H160:BC160"/>
    <mergeCell ref="BD160:BS160"/>
    <mergeCell ref="BT160:CI160"/>
    <mergeCell ref="CJ160:DA160"/>
    <mergeCell ref="A152:G152"/>
    <mergeCell ref="H152:BC152"/>
    <mergeCell ref="BD152:BS152"/>
    <mergeCell ref="BT152:CI152"/>
    <mergeCell ref="CJ152:DA152"/>
    <mergeCell ref="A153:G153"/>
    <mergeCell ref="H153:BC153"/>
    <mergeCell ref="BD153:BS153"/>
    <mergeCell ref="BT153:CI153"/>
    <mergeCell ref="CJ153:DA153"/>
    <mergeCell ref="A144:G144"/>
    <mergeCell ref="H144:BS144"/>
    <mergeCell ref="H147:BS147"/>
    <mergeCell ref="BT147:CI147"/>
    <mergeCell ref="CJ147:DA147"/>
    <mergeCell ref="A149:DA149"/>
    <mergeCell ref="A151:G151"/>
    <mergeCell ref="H151:BC151"/>
    <mergeCell ref="BD151:BS151"/>
    <mergeCell ref="BT151:CI151"/>
    <mergeCell ref="CJ151:DA151"/>
    <mergeCell ref="H141:BS141"/>
    <mergeCell ref="BT141:CI141"/>
    <mergeCell ref="CJ141:DA141"/>
    <mergeCell ref="A142:G142"/>
    <mergeCell ref="H142:BS142"/>
    <mergeCell ref="BT142:CI142"/>
    <mergeCell ref="CJ142:DA142"/>
    <mergeCell ref="A143:G143"/>
    <mergeCell ref="H143:BS143"/>
    <mergeCell ref="BT143:CI143"/>
    <mergeCell ref="CJ143:DA143"/>
    <mergeCell ref="A128:G128"/>
    <mergeCell ref="H128:BC128"/>
    <mergeCell ref="BD128:BS128"/>
    <mergeCell ref="BT128:CI128"/>
    <mergeCell ref="CJ128:DA128"/>
    <mergeCell ref="A131:G131"/>
    <mergeCell ref="H131:BC131"/>
    <mergeCell ref="BD131:BS131"/>
    <mergeCell ref="BT131:CI131"/>
    <mergeCell ref="CJ131:DA131"/>
    <mergeCell ref="A129:G129"/>
    <mergeCell ref="H129:BC129"/>
    <mergeCell ref="BD129:BS129"/>
    <mergeCell ref="BT129:CI129"/>
    <mergeCell ref="CJ129:DA129"/>
    <mergeCell ref="A130:G130"/>
    <mergeCell ref="H130:BC130"/>
    <mergeCell ref="BD130:BS130"/>
    <mergeCell ref="BT130:CI130"/>
    <mergeCell ref="CJ130:DA130"/>
    <mergeCell ref="A125:DA125"/>
    <mergeCell ref="A127:G127"/>
    <mergeCell ref="H127:BC127"/>
    <mergeCell ref="BD127:BS127"/>
    <mergeCell ref="BT127:CI127"/>
    <mergeCell ref="CJ127:DA127"/>
    <mergeCell ref="A122:G122"/>
    <mergeCell ref="H122:BC122"/>
    <mergeCell ref="BD122:BS122"/>
    <mergeCell ref="BT122:CI122"/>
    <mergeCell ref="CJ122:DA122"/>
    <mergeCell ref="A123:G123"/>
    <mergeCell ref="H123:BC123"/>
    <mergeCell ref="BD123:BS123"/>
    <mergeCell ref="BT123:CI123"/>
    <mergeCell ref="CJ123:DA123"/>
    <mergeCell ref="A120:G120"/>
    <mergeCell ref="H120:BC120"/>
    <mergeCell ref="BD120:BS120"/>
    <mergeCell ref="BT120:CI120"/>
    <mergeCell ref="CJ120:DA120"/>
    <mergeCell ref="A121:G121"/>
    <mergeCell ref="H121:BC121"/>
    <mergeCell ref="BD121:BS121"/>
    <mergeCell ref="BT121:CI121"/>
    <mergeCell ref="CJ121:DA121"/>
    <mergeCell ref="A117:DA117"/>
    <mergeCell ref="A119:G119"/>
    <mergeCell ref="H119:BC119"/>
    <mergeCell ref="BD119:BS119"/>
    <mergeCell ref="BT119:CI119"/>
    <mergeCell ref="CJ119:DA119"/>
    <mergeCell ref="A115:G115"/>
    <mergeCell ref="H115:AO115"/>
    <mergeCell ref="AP115:BE115"/>
    <mergeCell ref="BF115:BU115"/>
    <mergeCell ref="BV115:CK115"/>
    <mergeCell ref="CL115:DA115"/>
    <mergeCell ref="A114:G114"/>
    <mergeCell ref="H114:AO114"/>
    <mergeCell ref="AP114:BE114"/>
    <mergeCell ref="BF114:BU114"/>
    <mergeCell ref="BV114:CK114"/>
    <mergeCell ref="CL114:DA114"/>
    <mergeCell ref="A113:G113"/>
    <mergeCell ref="H113:AO113"/>
    <mergeCell ref="AP113:BE113"/>
    <mergeCell ref="BF113:BU113"/>
    <mergeCell ref="BV113:CK113"/>
    <mergeCell ref="CL113:DA113"/>
    <mergeCell ref="A112:G112"/>
    <mergeCell ref="H112:AO112"/>
    <mergeCell ref="AP112:BE112"/>
    <mergeCell ref="BF112:BU112"/>
    <mergeCell ref="BV112:CK112"/>
    <mergeCell ref="CL112:DA112"/>
    <mergeCell ref="A109:DA109"/>
    <mergeCell ref="A111:G111"/>
    <mergeCell ref="H111:AO111"/>
    <mergeCell ref="AP111:BE111"/>
    <mergeCell ref="BF111:BU111"/>
    <mergeCell ref="BV111:CK111"/>
    <mergeCell ref="CL111:DA111"/>
    <mergeCell ref="A106:G106"/>
    <mergeCell ref="H106:BC106"/>
    <mergeCell ref="BD106:BS106"/>
    <mergeCell ref="BT106:CI106"/>
    <mergeCell ref="CJ106:DA106"/>
    <mergeCell ref="A107:G107"/>
    <mergeCell ref="H107:BC107"/>
    <mergeCell ref="BD107:BS107"/>
    <mergeCell ref="BT107:CI107"/>
    <mergeCell ref="CJ107:DA107"/>
    <mergeCell ref="A104:G104"/>
    <mergeCell ref="H104:BC104"/>
    <mergeCell ref="BD104:BS104"/>
    <mergeCell ref="BT104:CI104"/>
    <mergeCell ref="CJ104:DA104"/>
    <mergeCell ref="A105:G105"/>
    <mergeCell ref="H105:BC105"/>
    <mergeCell ref="BD105:BS105"/>
    <mergeCell ref="BT105:CI105"/>
    <mergeCell ref="CJ105:DA105"/>
    <mergeCell ref="A101:DA101"/>
    <mergeCell ref="A103:G103"/>
    <mergeCell ref="H103:BC103"/>
    <mergeCell ref="BD103:BS103"/>
    <mergeCell ref="BT103:CI103"/>
    <mergeCell ref="CJ103:DA103"/>
    <mergeCell ref="A99:G99"/>
    <mergeCell ref="H99:AO99"/>
    <mergeCell ref="AP99:BE99"/>
    <mergeCell ref="BF99:BU99"/>
    <mergeCell ref="BV99:CK99"/>
    <mergeCell ref="CL99:DA99"/>
    <mergeCell ref="A98:G98"/>
    <mergeCell ref="H98:AO98"/>
    <mergeCell ref="AP98:BE98"/>
    <mergeCell ref="BF98:BU98"/>
    <mergeCell ref="BV98:CK98"/>
    <mergeCell ref="CL98:DA98"/>
    <mergeCell ref="A97:G97"/>
    <mergeCell ref="H97:AO97"/>
    <mergeCell ref="AP97:BE97"/>
    <mergeCell ref="BF97:BU97"/>
    <mergeCell ref="BV97:CK97"/>
    <mergeCell ref="CL97:DA97"/>
    <mergeCell ref="A85:G85"/>
    <mergeCell ref="H85:BC85"/>
    <mergeCell ref="BD85:BS85"/>
    <mergeCell ref="BT85:CI85"/>
    <mergeCell ref="CJ85:DA85"/>
    <mergeCell ref="CL95:DA95"/>
    <mergeCell ref="A96:G96"/>
    <mergeCell ref="H96:AO96"/>
    <mergeCell ref="AP96:BE96"/>
    <mergeCell ref="BF96:BU96"/>
    <mergeCell ref="BV96:CK96"/>
    <mergeCell ref="CL96:DA96"/>
    <mergeCell ref="A87:DA87"/>
    <mergeCell ref="X89:DA89"/>
    <mergeCell ref="A91:AO91"/>
    <mergeCell ref="AP91:DA91"/>
    <mergeCell ref="A93:DA93"/>
    <mergeCell ref="A95:G95"/>
    <mergeCell ref="H95:AO95"/>
    <mergeCell ref="AP95:BE95"/>
    <mergeCell ref="BF95:BU95"/>
    <mergeCell ref="BV95:CK95"/>
    <mergeCell ref="A83:G83"/>
    <mergeCell ref="H83:BC83"/>
    <mergeCell ref="BD83:BS83"/>
    <mergeCell ref="BT83:CI83"/>
    <mergeCell ref="CJ83:DA83"/>
    <mergeCell ref="A84:G84"/>
    <mergeCell ref="H84:BC84"/>
    <mergeCell ref="BD84:BS84"/>
    <mergeCell ref="BT84:CI84"/>
    <mergeCell ref="CJ84:DA84"/>
    <mergeCell ref="A81:G81"/>
    <mergeCell ref="H81:BC81"/>
    <mergeCell ref="BD81:BS81"/>
    <mergeCell ref="BT81:CI81"/>
    <mergeCell ref="CJ81:DA81"/>
    <mergeCell ref="A82:G82"/>
    <mergeCell ref="H82:BC82"/>
    <mergeCell ref="BD82:BS82"/>
    <mergeCell ref="BT82:CI82"/>
    <mergeCell ref="CJ82:DA82"/>
    <mergeCell ref="A73:G73"/>
    <mergeCell ref="H73:BC73"/>
    <mergeCell ref="BD73:BS73"/>
    <mergeCell ref="BT73:CI73"/>
    <mergeCell ref="CJ73:DA73"/>
    <mergeCell ref="A75:DA75"/>
    <mergeCell ref="X77:DA77"/>
    <mergeCell ref="A79:AO79"/>
    <mergeCell ref="AP79:DA7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BT72:CI72"/>
    <mergeCell ref="CJ72:DA72"/>
    <mergeCell ref="A69:G69"/>
    <mergeCell ref="H69:BC69"/>
    <mergeCell ref="BD69:BS69"/>
    <mergeCell ref="BT69:CI69"/>
    <mergeCell ref="CJ69:DA69"/>
    <mergeCell ref="A70:G70"/>
    <mergeCell ref="H70:BC70"/>
    <mergeCell ref="BD70:BS70"/>
    <mergeCell ref="BT70:CI70"/>
    <mergeCell ref="CJ70:DA70"/>
    <mergeCell ref="A61:G61"/>
    <mergeCell ref="H61:BC61"/>
    <mergeCell ref="BD61:BS61"/>
    <mergeCell ref="BT61:CD61"/>
    <mergeCell ref="CE61:DA61"/>
    <mergeCell ref="A63:DA63"/>
    <mergeCell ref="X65:DA65"/>
    <mergeCell ref="A67:AO67"/>
    <mergeCell ref="AP67:DA67"/>
    <mergeCell ref="A59:G59"/>
    <mergeCell ref="H59:BC59"/>
    <mergeCell ref="BD59:BS59"/>
    <mergeCell ref="BT59:CD59"/>
    <mergeCell ref="CE59:DA59"/>
    <mergeCell ref="A60:G60"/>
    <mergeCell ref="H60:BC60"/>
    <mergeCell ref="BD60:BS60"/>
    <mergeCell ref="BT60:CD60"/>
    <mergeCell ref="CE60:DA60"/>
    <mergeCell ref="A57:G57"/>
    <mergeCell ref="H57:BC57"/>
    <mergeCell ref="BD57:BS57"/>
    <mergeCell ref="BT57:CD57"/>
    <mergeCell ref="CE57:DA57"/>
    <mergeCell ref="A58:G58"/>
    <mergeCell ref="H58:BC58"/>
    <mergeCell ref="BD58:BS58"/>
    <mergeCell ref="BT58:CD58"/>
    <mergeCell ref="CE58:DA58"/>
    <mergeCell ref="A49:G49"/>
    <mergeCell ref="H49:BC49"/>
    <mergeCell ref="BD49:BS49"/>
    <mergeCell ref="BT49:CI49"/>
    <mergeCell ref="CJ49:DA49"/>
    <mergeCell ref="A51:DA51"/>
    <mergeCell ref="X53:DA53"/>
    <mergeCell ref="A55:AO55"/>
    <mergeCell ref="AP55:DA55"/>
    <mergeCell ref="BT46:CI46"/>
    <mergeCell ref="CJ46:DA46"/>
    <mergeCell ref="A47:G47"/>
    <mergeCell ref="H47:BC47"/>
    <mergeCell ref="BD47:BS47"/>
    <mergeCell ref="BT47:CI47"/>
    <mergeCell ref="CJ47:DA47"/>
    <mergeCell ref="A48:G48"/>
    <mergeCell ref="H48:BC48"/>
    <mergeCell ref="BD48:BS48"/>
    <mergeCell ref="BT48:CI48"/>
    <mergeCell ref="CJ48:DA48"/>
    <mergeCell ref="A34:F34"/>
    <mergeCell ref="H34:BV34"/>
    <mergeCell ref="BW34:CL34"/>
    <mergeCell ref="CM34:DA34"/>
    <mergeCell ref="A35:F35"/>
    <mergeCell ref="G35:BV35"/>
    <mergeCell ref="BW35:CL35"/>
    <mergeCell ref="CM35:DA35"/>
    <mergeCell ref="A32:F32"/>
    <mergeCell ref="H32:BV32"/>
    <mergeCell ref="BW32:CL32"/>
    <mergeCell ref="CM32:DA32"/>
    <mergeCell ref="A33:F33"/>
    <mergeCell ref="H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7:F27"/>
    <mergeCell ref="H27:BV27"/>
    <mergeCell ref="BW27:CL27"/>
    <mergeCell ref="CM27:DA27"/>
    <mergeCell ref="A28:F29"/>
    <mergeCell ref="H28:BV28"/>
    <mergeCell ref="BW28:CL29"/>
    <mergeCell ref="CM28:DA29"/>
    <mergeCell ref="H29:BV29"/>
    <mergeCell ref="A25:F25"/>
    <mergeCell ref="H25:BV25"/>
    <mergeCell ref="BW25:CL25"/>
    <mergeCell ref="CM25:DA25"/>
    <mergeCell ref="A26:F26"/>
    <mergeCell ref="H26:BV26"/>
    <mergeCell ref="BW26:CL26"/>
    <mergeCell ref="CM26:DA26"/>
    <mergeCell ref="A22:F22"/>
    <mergeCell ref="H22:BV22"/>
    <mergeCell ref="BW22:CL22"/>
    <mergeCell ref="CM22:DA22"/>
    <mergeCell ref="A23:F24"/>
    <mergeCell ref="H23:BV23"/>
    <mergeCell ref="BW23:CL24"/>
    <mergeCell ref="CM23:DA24"/>
    <mergeCell ref="H24:BV24"/>
    <mergeCell ref="A18:DA18"/>
    <mergeCell ref="A20:F20"/>
    <mergeCell ref="G20:BV20"/>
    <mergeCell ref="BW20:CL20"/>
    <mergeCell ref="CM20:DA20"/>
    <mergeCell ref="A21:F21"/>
    <mergeCell ref="G21:BV21"/>
    <mergeCell ref="BW21:CL21"/>
    <mergeCell ref="CM21:DA21"/>
    <mergeCell ref="A16:F16"/>
    <mergeCell ref="G16:AD16"/>
    <mergeCell ref="AE16:AY16"/>
    <mergeCell ref="AZ16:BQ16"/>
    <mergeCell ref="BR16:CI16"/>
    <mergeCell ref="CJ16:DA16"/>
    <mergeCell ref="A15:F15"/>
    <mergeCell ref="G15:AD15"/>
    <mergeCell ref="AE15:AY15"/>
    <mergeCell ref="AZ15:BQ15"/>
    <mergeCell ref="BR15:CI15"/>
    <mergeCell ref="CJ15:DA15"/>
    <mergeCell ref="A14:F14"/>
    <mergeCell ref="G14:AD14"/>
    <mergeCell ref="AE14:AY14"/>
    <mergeCell ref="AZ14:BQ14"/>
    <mergeCell ref="BR14:CI14"/>
    <mergeCell ref="CJ14:DA14"/>
    <mergeCell ref="A13:F13"/>
    <mergeCell ref="G13:AD13"/>
    <mergeCell ref="AE13:AY13"/>
    <mergeCell ref="AZ13:BQ13"/>
    <mergeCell ref="BR13:CI13"/>
    <mergeCell ref="CJ13:DA13"/>
    <mergeCell ref="A2:DA2"/>
    <mergeCell ref="A4:F4"/>
    <mergeCell ref="G4:AD4"/>
    <mergeCell ref="AE4:BC4"/>
    <mergeCell ref="BD4:BS4"/>
    <mergeCell ref="BT4:CI4"/>
    <mergeCell ref="CJ4:DA4"/>
    <mergeCell ref="A7:F7"/>
    <mergeCell ref="G7:AD7"/>
    <mergeCell ref="AE7:BC7"/>
    <mergeCell ref="BD7:BS7"/>
    <mergeCell ref="BT7:CI7"/>
    <mergeCell ref="CJ7:DA7"/>
    <mergeCell ref="A6:F6"/>
    <mergeCell ref="G6:AD6"/>
    <mergeCell ref="AE6:BC6"/>
    <mergeCell ref="BD6:BS6"/>
    <mergeCell ref="BT6:CI6"/>
    <mergeCell ref="CJ6:DA6"/>
    <mergeCell ref="A5:F5"/>
    <mergeCell ref="G5:AD5"/>
    <mergeCell ref="AE5:BC5"/>
    <mergeCell ref="BD5:BS5"/>
    <mergeCell ref="BT5:CI5"/>
    <mergeCell ref="CJ5:DA5"/>
    <mergeCell ref="A10:DA10"/>
    <mergeCell ref="A12:F12"/>
    <mergeCell ref="G12:AD12"/>
    <mergeCell ref="AE12:AY12"/>
    <mergeCell ref="AZ12:BQ12"/>
    <mergeCell ref="BR12:CI12"/>
    <mergeCell ref="CJ12:DA12"/>
    <mergeCell ref="A8:F8"/>
    <mergeCell ref="G8:AD8"/>
    <mergeCell ref="AE8:BC8"/>
    <mergeCell ref="BD8:BS8"/>
    <mergeCell ref="BT8:CI8"/>
    <mergeCell ref="CJ8:DA8"/>
    <mergeCell ref="BT155:CI155"/>
    <mergeCell ref="CJ144:DA144"/>
    <mergeCell ref="A146:G146"/>
    <mergeCell ref="H146:BS146"/>
    <mergeCell ref="BT146:CI146"/>
    <mergeCell ref="CJ146:DA146"/>
    <mergeCell ref="BT144:CI144"/>
    <mergeCell ref="A147:G147"/>
    <mergeCell ref="A132:G132"/>
    <mergeCell ref="H132:BC132"/>
    <mergeCell ref="BD132:BS132"/>
    <mergeCell ref="BT132:CI132"/>
    <mergeCell ref="CJ132:DA132"/>
    <mergeCell ref="A137:G137"/>
    <mergeCell ref="H137:BC137"/>
    <mergeCell ref="BD137:BS137"/>
    <mergeCell ref="BT137:CI137"/>
    <mergeCell ref="CJ137:DA137"/>
    <mergeCell ref="A145:G145"/>
    <mergeCell ref="H145:BS145"/>
    <mergeCell ref="BT145:CI145"/>
    <mergeCell ref="CJ145:DA145"/>
    <mergeCell ref="A139:DA139"/>
    <mergeCell ref="A141:G141"/>
    <mergeCell ref="CJ155:DA155"/>
    <mergeCell ref="A158:G158"/>
    <mergeCell ref="H158:BC158"/>
    <mergeCell ref="BD158:BS158"/>
    <mergeCell ref="BT158:CI158"/>
    <mergeCell ref="CJ158:DA158"/>
    <mergeCell ref="A154:G154"/>
    <mergeCell ref="H154:BC154"/>
    <mergeCell ref="BD154:BS154"/>
    <mergeCell ref="BT154:CI154"/>
    <mergeCell ref="CJ154:DA154"/>
    <mergeCell ref="A157:G157"/>
    <mergeCell ref="H157:BC157"/>
    <mergeCell ref="BD157:BS157"/>
    <mergeCell ref="BT157:CI157"/>
    <mergeCell ref="CJ157:DA157"/>
    <mergeCell ref="A156:G156"/>
    <mergeCell ref="H156:BC156"/>
    <mergeCell ref="BD156:BS156"/>
    <mergeCell ref="BT156:CI156"/>
    <mergeCell ref="CJ156:DA156"/>
    <mergeCell ref="A155:G155"/>
    <mergeCell ref="H155:BC155"/>
    <mergeCell ref="BD155:BS155"/>
    <mergeCell ref="A136:G136"/>
    <mergeCell ref="H136:BC136"/>
    <mergeCell ref="BD136:BS136"/>
    <mergeCell ref="BT136:CI136"/>
    <mergeCell ref="CJ136:DA136"/>
    <mergeCell ref="A135:G135"/>
    <mergeCell ref="H135:BC135"/>
    <mergeCell ref="BD135:BS135"/>
    <mergeCell ref="BT135:CI135"/>
    <mergeCell ref="CJ135:DA135"/>
    <mergeCell ref="DB37:DR37"/>
    <mergeCell ref="A133:G133"/>
    <mergeCell ref="H133:BC133"/>
    <mergeCell ref="BD133:BS133"/>
    <mergeCell ref="BT133:CI133"/>
    <mergeCell ref="CJ133:DA133"/>
    <mergeCell ref="A134:G134"/>
    <mergeCell ref="H134:BC134"/>
    <mergeCell ref="BD134:BS134"/>
    <mergeCell ref="BT134:CI134"/>
    <mergeCell ref="CJ134:DA134"/>
    <mergeCell ref="A37:DA37"/>
    <mergeCell ref="A39:DA39"/>
    <mergeCell ref="X41:DA41"/>
    <mergeCell ref="A43:AO43"/>
    <mergeCell ref="AP43:DA43"/>
    <mergeCell ref="A45:G45"/>
    <mergeCell ref="H45:BC45"/>
    <mergeCell ref="BD45:BS45"/>
    <mergeCell ref="BT45:CI45"/>
    <mergeCell ref="CJ45:DA45"/>
    <mergeCell ref="A46:G46"/>
    <mergeCell ref="H46:BC46"/>
    <mergeCell ref="BD46:BS46"/>
  </mergeCells>
  <pageMargins left="0" right="0" top="0.35433070866141736" bottom="0.39370078740157483" header="0.19685039370078741" footer="0.19685039370078741"/>
  <pageSetup paperSize="9" scale="80" fitToHeight="3" orientation="portrait" r:id="rId1"/>
  <headerFooter alignWithMargins="0"/>
  <rowBreaks count="2" manualBreakCount="2">
    <brk id="38" max="104" man="1"/>
    <brk id="99" max="10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F32"/>
  <sheetViews>
    <sheetView topLeftCell="A19" zoomScaleSheetLayoutView="100" workbookViewId="0">
      <selection activeCell="A11" sqref="A11:FE11"/>
    </sheetView>
  </sheetViews>
  <sheetFormatPr defaultColWidth="0.85546875" defaultRowHeight="12.75"/>
  <cols>
    <col min="1" max="160" width="0.85546875" style="17"/>
    <col min="161" max="162" width="8.85546875" style="17" customWidth="1"/>
    <col min="163" max="16384" width="0.85546875" style="17"/>
  </cols>
  <sheetData>
    <row r="2" spans="1:162" s="2" customFormat="1" ht="15.75">
      <c r="FD2" s="174"/>
      <c r="FE2" s="174"/>
      <c r="FF2" s="146" t="s">
        <v>370</v>
      </c>
    </row>
    <row r="3" spans="1:162" s="2" customFormat="1" ht="14.25" customHeight="1"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73"/>
      <c r="FE3" s="173"/>
      <c r="FF3" s="146" t="s">
        <v>366</v>
      </c>
    </row>
    <row r="4" spans="1:162" ht="15.75" customHeight="1">
      <c r="FD4" s="173"/>
      <c r="FE4" s="173"/>
      <c r="FF4" s="146" t="s">
        <v>367</v>
      </c>
    </row>
    <row r="5" spans="1:162" s="75" customFormat="1" ht="15.75">
      <c r="FD5" s="173"/>
      <c r="FE5" s="173"/>
      <c r="FF5" s="146" t="s">
        <v>368</v>
      </c>
    </row>
    <row r="6" spans="1:162" ht="15.75">
      <c r="FD6" s="173"/>
      <c r="FE6" s="173"/>
      <c r="FF6" s="146" t="s">
        <v>372</v>
      </c>
    </row>
    <row r="7" spans="1:162" s="80" customFormat="1" ht="15.75">
      <c r="FD7" s="173"/>
      <c r="FE7" s="173"/>
      <c r="FF7" s="146" t="s">
        <v>128</v>
      </c>
    </row>
    <row r="8" spans="1:162" ht="15.75">
      <c r="FD8" s="173"/>
      <c r="FE8" s="173"/>
      <c r="FF8" s="146" t="s">
        <v>369</v>
      </c>
    </row>
    <row r="9" spans="1:162" ht="15.75">
      <c r="FD9" s="173"/>
      <c r="FE9" s="173"/>
      <c r="FF9" s="146"/>
    </row>
    <row r="10" spans="1:162" ht="15.75">
      <c r="FD10" s="173"/>
      <c r="FE10" s="173"/>
      <c r="FF10" s="146"/>
    </row>
    <row r="11" spans="1:162" s="81" customFormat="1" ht="15.75">
      <c r="A11" s="322" t="s">
        <v>455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2"/>
      <c r="CM11" s="322"/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22"/>
      <c r="DA11" s="322"/>
      <c r="DB11" s="322"/>
      <c r="DC11" s="322"/>
      <c r="DD11" s="322"/>
      <c r="DE11" s="322"/>
      <c r="DF11" s="322"/>
      <c r="DG11" s="322"/>
      <c r="DH11" s="322"/>
      <c r="DI11" s="322"/>
      <c r="DJ11" s="322"/>
      <c r="DK11" s="322"/>
      <c r="DL11" s="322"/>
      <c r="DM11" s="322"/>
      <c r="DN11" s="322"/>
      <c r="DO11" s="322"/>
      <c r="DP11" s="322"/>
      <c r="DQ11" s="322"/>
      <c r="DR11" s="322"/>
      <c r="DS11" s="322"/>
      <c r="DT11" s="322"/>
      <c r="DU11" s="322"/>
      <c r="DV11" s="322"/>
      <c r="DW11" s="322"/>
      <c r="DX11" s="322"/>
      <c r="DY11" s="322"/>
      <c r="DZ11" s="322"/>
      <c r="EA11" s="322"/>
      <c r="EB11" s="322"/>
      <c r="EC11" s="322"/>
      <c r="ED11" s="322"/>
      <c r="EE11" s="322"/>
      <c r="EF11" s="322"/>
      <c r="EG11" s="322"/>
      <c r="EH11" s="322"/>
      <c r="EI11" s="322"/>
      <c r="EJ11" s="322"/>
      <c r="EK11" s="322"/>
      <c r="EL11" s="322"/>
      <c r="EM11" s="322"/>
      <c r="EN11" s="322"/>
      <c r="EO11" s="322"/>
      <c r="EP11" s="322"/>
      <c r="EQ11" s="322"/>
      <c r="ER11" s="322"/>
      <c r="ES11" s="322"/>
      <c r="ET11" s="322"/>
      <c r="EU11" s="322"/>
      <c r="EV11" s="322"/>
      <c r="EW11" s="322"/>
      <c r="EX11" s="322"/>
      <c r="EY11" s="322"/>
      <c r="EZ11" s="322"/>
      <c r="FA11" s="322"/>
      <c r="FB11" s="322"/>
      <c r="FC11" s="322"/>
      <c r="FD11" s="322"/>
      <c r="FE11" s="322"/>
    </row>
    <row r="13" spans="1:162" s="80" customFormat="1" ht="15">
      <c r="A13" s="323" t="s">
        <v>216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3"/>
      <c r="ES13" s="323"/>
      <c r="ET13" s="323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</row>
    <row r="14" spans="1:162" ht="6" customHeight="1"/>
    <row r="15" spans="1:162" s="178" customFormat="1" ht="14.25">
      <c r="A15" s="175" t="s">
        <v>217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324" t="s">
        <v>448</v>
      </c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24"/>
      <c r="CP15" s="324"/>
      <c r="CQ15" s="324"/>
      <c r="CR15" s="324"/>
      <c r="CS15" s="324"/>
      <c r="CT15" s="324"/>
      <c r="CU15" s="324"/>
      <c r="CV15" s="324"/>
      <c r="CW15" s="324"/>
      <c r="CX15" s="324"/>
      <c r="CY15" s="324"/>
      <c r="CZ15" s="324"/>
      <c r="DA15" s="324"/>
      <c r="DB15" s="324"/>
      <c r="DC15" s="324"/>
      <c r="DD15" s="324"/>
      <c r="DE15" s="324"/>
      <c r="DF15" s="324"/>
      <c r="DG15" s="324"/>
      <c r="DH15" s="324"/>
      <c r="DI15" s="324"/>
      <c r="DJ15" s="324"/>
      <c r="DK15" s="324"/>
      <c r="DL15" s="324"/>
      <c r="DM15" s="324"/>
      <c r="DN15" s="324"/>
      <c r="DO15" s="324"/>
      <c r="DP15" s="324"/>
      <c r="DQ15" s="324"/>
      <c r="DR15" s="324"/>
      <c r="DS15" s="324"/>
      <c r="DT15" s="324"/>
      <c r="DU15" s="324"/>
      <c r="DV15" s="324"/>
      <c r="DW15" s="324"/>
      <c r="DX15" s="324"/>
      <c r="DY15" s="324"/>
      <c r="DZ15" s="324"/>
      <c r="EA15" s="324"/>
      <c r="EB15" s="324"/>
      <c r="EC15" s="324"/>
      <c r="ED15" s="324"/>
      <c r="EE15" s="324"/>
      <c r="EF15" s="324"/>
      <c r="EG15" s="324"/>
      <c r="EH15" s="324"/>
      <c r="EI15" s="324"/>
      <c r="EJ15" s="324"/>
      <c r="EK15" s="324"/>
      <c r="EL15" s="324"/>
      <c r="EM15" s="324"/>
      <c r="EN15" s="324"/>
      <c r="EO15" s="324"/>
      <c r="EP15" s="324"/>
      <c r="EQ15" s="324"/>
      <c r="ER15" s="324"/>
      <c r="ES15" s="324"/>
      <c r="ET15" s="324"/>
      <c r="EU15" s="324"/>
      <c r="EV15" s="324"/>
      <c r="EW15" s="324"/>
      <c r="EX15" s="324"/>
      <c r="EY15" s="324"/>
      <c r="EZ15" s="324"/>
      <c r="FA15" s="324"/>
      <c r="FB15" s="324"/>
      <c r="FC15" s="324"/>
      <c r="FD15" s="324"/>
      <c r="FE15" s="324"/>
    </row>
    <row r="16" spans="1:162" s="178" customFormat="1" ht="6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</row>
    <row r="17" spans="1:161" s="178" customFormat="1" ht="14.25">
      <c r="A17" s="325" t="s">
        <v>218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6"/>
      <c r="DA17" s="326"/>
      <c r="DB17" s="326"/>
      <c r="DC17" s="326"/>
      <c r="DD17" s="326"/>
      <c r="DE17" s="326"/>
      <c r="DF17" s="326"/>
      <c r="DG17" s="326"/>
      <c r="DH17" s="326"/>
      <c r="DI17" s="326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6"/>
      <c r="EJ17" s="326"/>
      <c r="EK17" s="326"/>
      <c r="EL17" s="326"/>
      <c r="EM17" s="326"/>
      <c r="EN17" s="326"/>
      <c r="EO17" s="326"/>
      <c r="EP17" s="326"/>
      <c r="EQ17" s="326"/>
      <c r="ER17" s="326"/>
      <c r="ES17" s="326"/>
      <c r="ET17" s="326"/>
      <c r="EU17" s="326"/>
      <c r="EV17" s="326"/>
      <c r="EW17" s="326"/>
      <c r="EX17" s="326"/>
      <c r="EY17" s="326"/>
      <c r="EZ17" s="326"/>
      <c r="FA17" s="326"/>
      <c r="FB17" s="326"/>
      <c r="FC17" s="326"/>
      <c r="FD17" s="326"/>
      <c r="FE17" s="326"/>
    </row>
    <row r="18" spans="1:161" ht="9.75" customHeight="1"/>
    <row r="19" spans="1:161" s="80" customFormat="1" ht="15">
      <c r="A19" s="323" t="s">
        <v>219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3"/>
      <c r="ES19" s="323"/>
      <c r="ET19" s="323"/>
      <c r="EU19" s="323"/>
      <c r="EV19" s="323"/>
      <c r="EW19" s="323"/>
      <c r="EX19" s="323"/>
      <c r="EY19" s="323"/>
      <c r="EZ19" s="323"/>
      <c r="FA19" s="323"/>
      <c r="FB19" s="323"/>
      <c r="FC19" s="323"/>
      <c r="FD19" s="323"/>
      <c r="FE19" s="323"/>
    </row>
    <row r="20" spans="1:161" ht="10.5" customHeight="1"/>
    <row r="21" spans="1:161" s="176" customFormat="1" ht="13.5" customHeight="1">
      <c r="A21" s="328" t="s">
        <v>220</v>
      </c>
      <c r="B21" s="329"/>
      <c r="C21" s="329"/>
      <c r="D21" s="329"/>
      <c r="E21" s="329"/>
      <c r="F21" s="330"/>
      <c r="G21" s="328" t="s">
        <v>221</v>
      </c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30"/>
      <c r="Y21" s="328" t="s">
        <v>222</v>
      </c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30"/>
      <c r="AO21" s="337" t="s">
        <v>223</v>
      </c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9"/>
      <c r="DI21" s="328" t="s">
        <v>224</v>
      </c>
      <c r="DJ21" s="329"/>
      <c r="DK21" s="329"/>
      <c r="DL21" s="329"/>
      <c r="DM21" s="329"/>
      <c r="DN21" s="329"/>
      <c r="DO21" s="329"/>
      <c r="DP21" s="329"/>
      <c r="DQ21" s="329"/>
      <c r="DR21" s="329"/>
      <c r="DS21" s="329"/>
      <c r="DT21" s="329"/>
      <c r="DU21" s="329"/>
      <c r="DV21" s="329"/>
      <c r="DW21" s="329"/>
      <c r="DX21" s="330"/>
      <c r="DY21" s="328" t="s">
        <v>348</v>
      </c>
      <c r="DZ21" s="329"/>
      <c r="EA21" s="329"/>
      <c r="EB21" s="329"/>
      <c r="EC21" s="329"/>
      <c r="ED21" s="329"/>
      <c r="EE21" s="329"/>
      <c r="EF21" s="329"/>
      <c r="EG21" s="329"/>
      <c r="EH21" s="329"/>
      <c r="EI21" s="329"/>
      <c r="EJ21" s="329"/>
      <c r="EK21" s="329"/>
      <c r="EL21" s="329"/>
      <c r="EM21" s="329"/>
      <c r="EN21" s="330"/>
      <c r="EO21" s="328" t="s">
        <v>225</v>
      </c>
      <c r="EP21" s="329"/>
      <c r="EQ21" s="329"/>
      <c r="ER21" s="329"/>
      <c r="ES21" s="329"/>
      <c r="ET21" s="329"/>
      <c r="EU21" s="329"/>
      <c r="EV21" s="329"/>
      <c r="EW21" s="329"/>
      <c r="EX21" s="329"/>
      <c r="EY21" s="329"/>
      <c r="EZ21" s="329"/>
      <c r="FA21" s="329"/>
      <c r="FB21" s="329"/>
      <c r="FC21" s="329"/>
      <c r="FD21" s="329"/>
      <c r="FE21" s="330"/>
    </row>
    <row r="22" spans="1:161" s="176" customFormat="1" ht="13.5" customHeight="1">
      <c r="A22" s="331"/>
      <c r="B22" s="332"/>
      <c r="C22" s="332"/>
      <c r="D22" s="332"/>
      <c r="E22" s="332"/>
      <c r="F22" s="333"/>
      <c r="G22" s="331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3"/>
      <c r="Y22" s="331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3"/>
      <c r="AO22" s="328" t="s">
        <v>3</v>
      </c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30"/>
      <c r="BF22" s="337" t="s">
        <v>4</v>
      </c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9"/>
      <c r="DI22" s="331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3"/>
      <c r="DY22" s="331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3"/>
      <c r="EO22" s="331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3"/>
    </row>
    <row r="23" spans="1:161" s="176" customFormat="1" ht="39.75" customHeight="1">
      <c r="A23" s="334"/>
      <c r="B23" s="335"/>
      <c r="C23" s="335"/>
      <c r="D23" s="335"/>
      <c r="E23" s="335"/>
      <c r="F23" s="336"/>
      <c r="G23" s="334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6"/>
      <c r="Y23" s="334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6"/>
      <c r="AO23" s="334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6"/>
      <c r="BF23" s="340" t="s">
        <v>226</v>
      </c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0"/>
      <c r="BX23" s="340" t="s">
        <v>227</v>
      </c>
      <c r="BY23" s="340"/>
      <c r="BZ23" s="340"/>
      <c r="CA23" s="340"/>
      <c r="CB23" s="34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 t="s">
        <v>228</v>
      </c>
      <c r="CR23" s="340"/>
      <c r="CS23" s="340"/>
      <c r="CT23" s="340"/>
      <c r="CU23" s="340"/>
      <c r="CV23" s="340"/>
      <c r="CW23" s="340"/>
      <c r="CX23" s="340"/>
      <c r="CY23" s="340"/>
      <c r="CZ23" s="340"/>
      <c r="DA23" s="340"/>
      <c r="DB23" s="340"/>
      <c r="DC23" s="340"/>
      <c r="DD23" s="340"/>
      <c r="DE23" s="340"/>
      <c r="DF23" s="340"/>
      <c r="DG23" s="340"/>
      <c r="DH23" s="340"/>
      <c r="DI23" s="334"/>
      <c r="DJ23" s="335"/>
      <c r="DK23" s="335"/>
      <c r="DL23" s="335"/>
      <c r="DM23" s="335"/>
      <c r="DN23" s="335"/>
      <c r="DO23" s="335"/>
      <c r="DP23" s="335"/>
      <c r="DQ23" s="335"/>
      <c r="DR23" s="335"/>
      <c r="DS23" s="335"/>
      <c r="DT23" s="335"/>
      <c r="DU23" s="335"/>
      <c r="DV23" s="335"/>
      <c r="DW23" s="335"/>
      <c r="DX23" s="336"/>
      <c r="DY23" s="334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6"/>
      <c r="EO23" s="334"/>
      <c r="EP23" s="335"/>
      <c r="EQ23" s="335"/>
      <c r="ER23" s="335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6"/>
    </row>
    <row r="24" spans="1:161" s="85" customFormat="1">
      <c r="A24" s="327">
        <v>1</v>
      </c>
      <c r="B24" s="327"/>
      <c r="C24" s="327"/>
      <c r="D24" s="327"/>
      <c r="E24" s="327"/>
      <c r="F24" s="327"/>
      <c r="G24" s="327">
        <v>2</v>
      </c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>
        <v>3</v>
      </c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>
        <v>4</v>
      </c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>
        <v>5</v>
      </c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>
        <v>6</v>
      </c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>
        <v>7</v>
      </c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>
        <v>8</v>
      </c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>
        <v>9</v>
      </c>
      <c r="DZ24" s="327"/>
      <c r="EA24" s="327"/>
      <c r="EB24" s="327"/>
      <c r="EC24" s="327"/>
      <c r="ED24" s="327"/>
      <c r="EE24" s="327"/>
      <c r="EF24" s="327"/>
      <c r="EG24" s="327"/>
      <c r="EH24" s="327"/>
      <c r="EI24" s="327"/>
      <c r="EJ24" s="327"/>
      <c r="EK24" s="327"/>
      <c r="EL24" s="327"/>
      <c r="EM24" s="327"/>
      <c r="EN24" s="327"/>
      <c r="EO24" s="327">
        <v>10</v>
      </c>
      <c r="EP24" s="327"/>
      <c r="EQ24" s="327"/>
      <c r="ER24" s="327"/>
      <c r="ES24" s="327"/>
      <c r="ET24" s="327"/>
      <c r="EU24" s="327"/>
      <c r="EV24" s="327"/>
      <c r="EW24" s="327"/>
      <c r="EX24" s="327"/>
      <c r="EY24" s="327"/>
      <c r="EZ24" s="327"/>
      <c r="FA24" s="327"/>
      <c r="FB24" s="327"/>
      <c r="FC24" s="327"/>
      <c r="FD24" s="327"/>
      <c r="FE24" s="327"/>
    </row>
    <row r="25" spans="1:161" s="86" customFormat="1" ht="15" customHeight="1">
      <c r="A25" s="392"/>
      <c r="B25" s="392"/>
      <c r="C25" s="392"/>
      <c r="D25" s="392"/>
      <c r="E25" s="392"/>
      <c r="F25" s="39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435"/>
      <c r="CR25" s="436"/>
      <c r="CS25" s="436"/>
      <c r="CT25" s="436"/>
      <c r="CU25" s="436"/>
      <c r="CV25" s="436"/>
      <c r="CW25" s="436"/>
      <c r="CX25" s="436"/>
      <c r="CY25" s="436"/>
      <c r="CZ25" s="436"/>
      <c r="DA25" s="436"/>
      <c r="DB25" s="436"/>
      <c r="DC25" s="436"/>
      <c r="DD25" s="436"/>
      <c r="DE25" s="436"/>
      <c r="DF25" s="436"/>
      <c r="DG25" s="436"/>
      <c r="DH25" s="437"/>
      <c r="DI25" s="355"/>
      <c r="DJ25" s="356"/>
      <c r="DK25" s="356"/>
      <c r="DL25" s="356"/>
      <c r="DM25" s="356"/>
      <c r="DN25" s="356"/>
      <c r="DO25" s="356"/>
      <c r="DP25" s="356"/>
      <c r="DQ25" s="356"/>
      <c r="DR25" s="356"/>
      <c r="DS25" s="356"/>
      <c r="DT25" s="356"/>
      <c r="DU25" s="356"/>
      <c r="DV25" s="356"/>
      <c r="DW25" s="356"/>
      <c r="DX25" s="357"/>
      <c r="DY25" s="366"/>
      <c r="DZ25" s="366"/>
      <c r="EA25" s="366"/>
      <c r="EB25" s="366"/>
      <c r="EC25" s="366"/>
      <c r="ED25" s="366"/>
      <c r="EE25" s="366"/>
      <c r="EF25" s="366"/>
      <c r="EG25" s="366"/>
      <c r="EH25" s="366"/>
      <c r="EI25" s="366"/>
      <c r="EJ25" s="366"/>
      <c r="EK25" s="366"/>
      <c r="EL25" s="366"/>
      <c r="EM25" s="366"/>
      <c r="EN25" s="366"/>
      <c r="EO25" s="401"/>
      <c r="EP25" s="401"/>
      <c r="EQ25" s="401"/>
      <c r="ER25" s="401"/>
      <c r="ES25" s="401"/>
      <c r="ET25" s="401"/>
      <c r="EU25" s="401"/>
      <c r="EV25" s="401"/>
      <c r="EW25" s="401"/>
      <c r="EX25" s="401"/>
      <c r="EY25" s="401"/>
      <c r="EZ25" s="401"/>
      <c r="FA25" s="401"/>
      <c r="FB25" s="401"/>
      <c r="FC25" s="401"/>
      <c r="FD25" s="401"/>
      <c r="FE25" s="401"/>
    </row>
    <row r="26" spans="1:161" s="86" customFormat="1" ht="15" customHeight="1">
      <c r="A26" s="386"/>
      <c r="B26" s="386"/>
      <c r="C26" s="386"/>
      <c r="D26" s="386"/>
      <c r="E26" s="386"/>
      <c r="F26" s="386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435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7"/>
      <c r="BF26" s="435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7"/>
      <c r="BX26" s="387"/>
      <c r="BY26" s="387"/>
      <c r="BZ26" s="387"/>
      <c r="CA26" s="387"/>
      <c r="CB26" s="387"/>
      <c r="CC26" s="387"/>
      <c r="CD26" s="387"/>
      <c r="CE26" s="387"/>
      <c r="CF26" s="387"/>
      <c r="CG26" s="387"/>
      <c r="CH26" s="387"/>
      <c r="CI26" s="387"/>
      <c r="CJ26" s="387"/>
      <c r="CK26" s="387"/>
      <c r="CL26" s="387"/>
      <c r="CM26" s="387"/>
      <c r="CN26" s="387"/>
      <c r="CO26" s="387"/>
      <c r="CP26" s="387"/>
      <c r="CQ26" s="435"/>
      <c r="CR26" s="436"/>
      <c r="CS26" s="436"/>
      <c r="CT26" s="436"/>
      <c r="CU26" s="436"/>
      <c r="CV26" s="436"/>
      <c r="CW26" s="436"/>
      <c r="CX26" s="436"/>
      <c r="CY26" s="436"/>
      <c r="CZ26" s="436"/>
      <c r="DA26" s="436"/>
      <c r="DB26" s="436"/>
      <c r="DC26" s="436"/>
      <c r="DD26" s="436"/>
      <c r="DE26" s="436"/>
      <c r="DF26" s="436"/>
      <c r="DG26" s="436"/>
      <c r="DH26" s="437"/>
      <c r="DI26" s="382"/>
      <c r="DJ26" s="383"/>
      <c r="DK26" s="383"/>
      <c r="DL26" s="383"/>
      <c r="DM26" s="383"/>
      <c r="DN26" s="383"/>
      <c r="DO26" s="383"/>
      <c r="DP26" s="383"/>
      <c r="DQ26" s="383"/>
      <c r="DR26" s="383"/>
      <c r="DS26" s="383"/>
      <c r="DT26" s="383"/>
      <c r="DU26" s="383"/>
      <c r="DV26" s="383"/>
      <c r="DW26" s="383"/>
      <c r="DX26" s="384"/>
      <c r="DY26" s="441"/>
      <c r="DZ26" s="442"/>
      <c r="EA26" s="442"/>
      <c r="EB26" s="442"/>
      <c r="EC26" s="442"/>
      <c r="ED26" s="442"/>
      <c r="EE26" s="442"/>
      <c r="EF26" s="442"/>
      <c r="EG26" s="442"/>
      <c r="EH26" s="442"/>
      <c r="EI26" s="442"/>
      <c r="EJ26" s="442"/>
      <c r="EK26" s="442"/>
      <c r="EL26" s="442"/>
      <c r="EM26" s="442"/>
      <c r="EN26" s="443"/>
      <c r="EO26" s="359"/>
      <c r="EP26" s="359"/>
      <c r="EQ26" s="359"/>
      <c r="ER26" s="359"/>
      <c r="ES26" s="359"/>
      <c r="ET26" s="359"/>
      <c r="EU26" s="359"/>
      <c r="EV26" s="359"/>
      <c r="EW26" s="359"/>
      <c r="EX26" s="359"/>
      <c r="EY26" s="359"/>
      <c r="EZ26" s="359"/>
      <c r="FA26" s="359"/>
      <c r="FB26" s="359"/>
      <c r="FC26" s="359"/>
      <c r="FD26" s="359"/>
      <c r="FE26" s="359"/>
    </row>
    <row r="27" spans="1:161" s="86" customFormat="1" ht="15" customHeight="1">
      <c r="A27" s="367"/>
      <c r="B27" s="368"/>
      <c r="C27" s="368"/>
      <c r="D27" s="368"/>
      <c r="E27" s="368"/>
      <c r="F27" s="369"/>
      <c r="G27" s="370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2"/>
      <c r="Y27" s="349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1"/>
      <c r="AO27" s="349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1"/>
      <c r="BF27" s="349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1"/>
      <c r="BX27" s="349"/>
      <c r="BY27" s="350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0"/>
      <c r="CK27" s="350"/>
      <c r="CL27" s="350"/>
      <c r="CM27" s="350"/>
      <c r="CN27" s="350"/>
      <c r="CO27" s="350"/>
      <c r="CP27" s="351"/>
      <c r="CQ27" s="435"/>
      <c r="CR27" s="436"/>
      <c r="CS27" s="436"/>
      <c r="CT27" s="436"/>
      <c r="CU27" s="436"/>
      <c r="CV27" s="436"/>
      <c r="CW27" s="436"/>
      <c r="CX27" s="436"/>
      <c r="CY27" s="436"/>
      <c r="CZ27" s="436"/>
      <c r="DA27" s="436"/>
      <c r="DB27" s="436"/>
      <c r="DC27" s="436"/>
      <c r="DD27" s="436"/>
      <c r="DE27" s="436"/>
      <c r="DF27" s="436"/>
      <c r="DG27" s="436"/>
      <c r="DH27" s="437"/>
      <c r="DI27" s="438"/>
      <c r="DJ27" s="439"/>
      <c r="DK27" s="439"/>
      <c r="DL27" s="439"/>
      <c r="DM27" s="439"/>
      <c r="DN27" s="439"/>
      <c r="DO27" s="439"/>
      <c r="DP27" s="439"/>
      <c r="DQ27" s="439"/>
      <c r="DR27" s="439"/>
      <c r="DS27" s="439"/>
      <c r="DT27" s="439"/>
      <c r="DU27" s="439"/>
      <c r="DV27" s="439"/>
      <c r="DW27" s="439"/>
      <c r="DX27" s="440"/>
      <c r="DY27" s="376"/>
      <c r="DZ27" s="377"/>
      <c r="EA27" s="377"/>
      <c r="EB27" s="377"/>
      <c r="EC27" s="377"/>
      <c r="ED27" s="377"/>
      <c r="EE27" s="377"/>
      <c r="EF27" s="377"/>
      <c r="EG27" s="377"/>
      <c r="EH27" s="377"/>
      <c r="EI27" s="377"/>
      <c r="EJ27" s="377"/>
      <c r="EK27" s="377"/>
      <c r="EL27" s="377"/>
      <c r="EM27" s="377"/>
      <c r="EN27" s="378"/>
      <c r="EO27" s="359"/>
      <c r="EP27" s="359"/>
      <c r="EQ27" s="359"/>
      <c r="ER27" s="359"/>
      <c r="ES27" s="359"/>
      <c r="ET27" s="359"/>
      <c r="EU27" s="359"/>
      <c r="EV27" s="359"/>
      <c r="EW27" s="359"/>
      <c r="EX27" s="359"/>
      <c r="EY27" s="359"/>
      <c r="EZ27" s="359"/>
      <c r="FA27" s="359"/>
      <c r="FB27" s="359"/>
      <c r="FC27" s="359"/>
      <c r="FD27" s="359"/>
      <c r="FE27" s="359"/>
    </row>
    <row r="28" spans="1:161" s="86" customFormat="1" ht="15" customHeight="1">
      <c r="A28" s="367"/>
      <c r="B28" s="368"/>
      <c r="C28" s="368"/>
      <c r="D28" s="368"/>
      <c r="E28" s="368"/>
      <c r="F28" s="369"/>
      <c r="G28" s="370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2"/>
      <c r="Y28" s="349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1"/>
      <c r="AO28" s="349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1"/>
      <c r="BF28" s="349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1"/>
      <c r="BX28" s="349"/>
      <c r="BY28" s="350"/>
      <c r="BZ28" s="350"/>
      <c r="CA28" s="350"/>
      <c r="CB28" s="350"/>
      <c r="CC28" s="350"/>
      <c r="CD28" s="350"/>
      <c r="CE28" s="350"/>
      <c r="CF28" s="350"/>
      <c r="CG28" s="350"/>
      <c r="CH28" s="350"/>
      <c r="CI28" s="350"/>
      <c r="CJ28" s="350"/>
      <c r="CK28" s="350"/>
      <c r="CL28" s="350"/>
      <c r="CM28" s="350"/>
      <c r="CN28" s="350"/>
      <c r="CO28" s="350"/>
      <c r="CP28" s="351"/>
      <c r="CQ28" s="349"/>
      <c r="CR28" s="350"/>
      <c r="CS28" s="350"/>
      <c r="CT28" s="350"/>
      <c r="CU28" s="350"/>
      <c r="CV28" s="350"/>
      <c r="CW28" s="350"/>
      <c r="CX28" s="350"/>
      <c r="CY28" s="350"/>
      <c r="CZ28" s="350"/>
      <c r="DA28" s="350"/>
      <c r="DB28" s="350"/>
      <c r="DC28" s="350"/>
      <c r="DD28" s="350"/>
      <c r="DE28" s="350"/>
      <c r="DF28" s="350"/>
      <c r="DG28" s="350"/>
      <c r="DH28" s="351"/>
      <c r="DI28" s="352"/>
      <c r="DJ28" s="353"/>
      <c r="DK28" s="353"/>
      <c r="DL28" s="353"/>
      <c r="DM28" s="353"/>
      <c r="DN28" s="353"/>
      <c r="DO28" s="353"/>
      <c r="DP28" s="353"/>
      <c r="DQ28" s="353"/>
      <c r="DR28" s="353"/>
      <c r="DS28" s="353"/>
      <c r="DT28" s="353"/>
      <c r="DU28" s="353"/>
      <c r="DV28" s="353"/>
      <c r="DW28" s="353"/>
      <c r="DX28" s="354"/>
      <c r="DY28" s="376"/>
      <c r="DZ28" s="377"/>
      <c r="EA28" s="377"/>
      <c r="EB28" s="377"/>
      <c r="EC28" s="377"/>
      <c r="ED28" s="377"/>
      <c r="EE28" s="377"/>
      <c r="EF28" s="377"/>
      <c r="EG28" s="377"/>
      <c r="EH28" s="377"/>
      <c r="EI28" s="377"/>
      <c r="EJ28" s="377"/>
      <c r="EK28" s="377"/>
      <c r="EL28" s="377"/>
      <c r="EM28" s="377"/>
      <c r="EN28" s="378"/>
      <c r="EO28" s="401"/>
      <c r="EP28" s="401"/>
      <c r="EQ28" s="401"/>
      <c r="ER28" s="401"/>
      <c r="ES28" s="401"/>
      <c r="ET28" s="401"/>
      <c r="EU28" s="401"/>
      <c r="EV28" s="401"/>
      <c r="EW28" s="401"/>
      <c r="EX28" s="401"/>
      <c r="EY28" s="401"/>
      <c r="EZ28" s="401"/>
      <c r="FA28" s="401"/>
      <c r="FB28" s="401"/>
      <c r="FC28" s="401"/>
      <c r="FD28" s="401"/>
      <c r="FE28" s="401"/>
    </row>
    <row r="29" spans="1:161" s="86" customFormat="1" ht="15" customHeight="1">
      <c r="A29" s="367"/>
      <c r="B29" s="368"/>
      <c r="C29" s="368"/>
      <c r="D29" s="368"/>
      <c r="E29" s="368"/>
      <c r="F29" s="369"/>
      <c r="G29" s="370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2"/>
      <c r="Y29" s="349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1"/>
      <c r="AO29" s="349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1"/>
      <c r="BF29" s="349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1"/>
      <c r="BX29" s="349"/>
      <c r="BY29" s="350"/>
      <c r="BZ29" s="350"/>
      <c r="CA29" s="350"/>
      <c r="CB29" s="350"/>
      <c r="CC29" s="350"/>
      <c r="CD29" s="350"/>
      <c r="CE29" s="350"/>
      <c r="CF29" s="350"/>
      <c r="CG29" s="350"/>
      <c r="CH29" s="350"/>
      <c r="CI29" s="350"/>
      <c r="CJ29" s="350"/>
      <c r="CK29" s="350"/>
      <c r="CL29" s="350"/>
      <c r="CM29" s="350"/>
      <c r="CN29" s="350"/>
      <c r="CO29" s="350"/>
      <c r="CP29" s="351"/>
      <c r="CQ29" s="349"/>
      <c r="CR29" s="350"/>
      <c r="CS29" s="350"/>
      <c r="CT29" s="350"/>
      <c r="CU29" s="350"/>
      <c r="CV29" s="350"/>
      <c r="CW29" s="350"/>
      <c r="CX29" s="350"/>
      <c r="CY29" s="350"/>
      <c r="CZ29" s="350"/>
      <c r="DA29" s="350"/>
      <c r="DB29" s="350"/>
      <c r="DC29" s="350"/>
      <c r="DD29" s="350"/>
      <c r="DE29" s="350"/>
      <c r="DF29" s="350"/>
      <c r="DG29" s="350"/>
      <c r="DH29" s="351"/>
      <c r="DI29" s="352"/>
      <c r="DJ29" s="353"/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353"/>
      <c r="DW29" s="353"/>
      <c r="DX29" s="354"/>
      <c r="DY29" s="376"/>
      <c r="DZ29" s="377"/>
      <c r="EA29" s="377"/>
      <c r="EB29" s="377"/>
      <c r="EC29" s="377"/>
      <c r="ED29" s="377"/>
      <c r="EE29" s="377"/>
      <c r="EF29" s="377"/>
      <c r="EG29" s="377"/>
      <c r="EH29" s="377"/>
      <c r="EI29" s="377"/>
      <c r="EJ29" s="377"/>
      <c r="EK29" s="377"/>
      <c r="EL29" s="377"/>
      <c r="EM29" s="377"/>
      <c r="EN29" s="378"/>
      <c r="EO29" s="401"/>
      <c r="EP29" s="401"/>
      <c r="EQ29" s="401"/>
      <c r="ER29" s="401"/>
      <c r="ES29" s="401"/>
      <c r="ET29" s="401"/>
      <c r="EU29" s="401"/>
      <c r="EV29" s="401"/>
      <c r="EW29" s="401"/>
      <c r="EX29" s="401"/>
      <c r="EY29" s="401"/>
      <c r="EZ29" s="401"/>
      <c r="FA29" s="401"/>
      <c r="FB29" s="401"/>
      <c r="FC29" s="401"/>
      <c r="FD29" s="401"/>
      <c r="FE29" s="401"/>
    </row>
    <row r="30" spans="1:161" s="86" customFormat="1" ht="15" customHeight="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90"/>
      <c r="Y30" s="366" t="s">
        <v>7</v>
      </c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 t="s">
        <v>7</v>
      </c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 t="s">
        <v>7</v>
      </c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 t="s">
        <v>7</v>
      </c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 t="s">
        <v>7</v>
      </c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 t="s">
        <v>7</v>
      </c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401">
        <f>EO25+EO26+EO27</f>
        <v>0</v>
      </c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</row>
    <row r="32" spans="1:161">
      <c r="FE32" s="171"/>
    </row>
  </sheetData>
  <mergeCells count="87">
    <mergeCell ref="A19:FE19"/>
    <mergeCell ref="A11:FE11"/>
    <mergeCell ref="A13:FE13"/>
    <mergeCell ref="X15:FE15"/>
    <mergeCell ref="A17:AO17"/>
    <mergeCell ref="AP17:FE17"/>
    <mergeCell ref="A21:F23"/>
    <mergeCell ref="G21:X23"/>
    <mergeCell ref="Y21:AN23"/>
    <mergeCell ref="AO21:DH21"/>
    <mergeCell ref="DI21:DX23"/>
    <mergeCell ref="EO21:FE23"/>
    <mergeCell ref="AO22:BE23"/>
    <mergeCell ref="BF22:DH22"/>
    <mergeCell ref="BF23:BW23"/>
    <mergeCell ref="BX23:CP23"/>
    <mergeCell ref="CQ23:DH23"/>
    <mergeCell ref="DY21:EN23"/>
    <mergeCell ref="CQ24:DH24"/>
    <mergeCell ref="DI24:DX24"/>
    <mergeCell ref="DY24:EN24"/>
    <mergeCell ref="EO24:FE24"/>
    <mergeCell ref="A25:F25"/>
    <mergeCell ref="G25:X25"/>
    <mergeCell ref="Y25:AN25"/>
    <mergeCell ref="AO25:BE25"/>
    <mergeCell ref="BF25:BW25"/>
    <mergeCell ref="BX25:CP25"/>
    <mergeCell ref="A24:F24"/>
    <mergeCell ref="G24:X24"/>
    <mergeCell ref="Y24:AN24"/>
    <mergeCell ref="AO24:BE24"/>
    <mergeCell ref="BF24:BW24"/>
    <mergeCell ref="BX24:CP24"/>
    <mergeCell ref="CQ25:DH25"/>
    <mergeCell ref="DI25:DX25"/>
    <mergeCell ref="DY25:EN25"/>
    <mergeCell ref="EO25:FE25"/>
    <mergeCell ref="A26:F26"/>
    <mergeCell ref="G26:X26"/>
    <mergeCell ref="Y26:AN26"/>
    <mergeCell ref="AO26:BE26"/>
    <mergeCell ref="BF26:BW26"/>
    <mergeCell ref="BX26:CP26"/>
    <mergeCell ref="CQ26:DH26"/>
    <mergeCell ref="DI26:DX26"/>
    <mergeCell ref="DY26:EN26"/>
    <mergeCell ref="EO26:FE26"/>
    <mergeCell ref="A27:F27"/>
    <mergeCell ref="G27:X27"/>
    <mergeCell ref="Y27:AN27"/>
    <mergeCell ref="AO27:BE27"/>
    <mergeCell ref="BF27:BW27"/>
    <mergeCell ref="BX27:CP27"/>
    <mergeCell ref="CQ27:DH27"/>
    <mergeCell ref="DI27:DX27"/>
    <mergeCell ref="DY27:EN27"/>
    <mergeCell ref="EO27:FE27"/>
    <mergeCell ref="A28:F28"/>
    <mergeCell ref="G28:X28"/>
    <mergeCell ref="Y28:AN28"/>
    <mergeCell ref="AO28:BE28"/>
    <mergeCell ref="BF28:BW28"/>
    <mergeCell ref="BX28:CP28"/>
    <mergeCell ref="CQ28:DH28"/>
    <mergeCell ref="DI28:DX28"/>
    <mergeCell ref="DY28:EN28"/>
    <mergeCell ref="EO28:FE28"/>
    <mergeCell ref="BX29:CP29"/>
    <mergeCell ref="A30:X30"/>
    <mergeCell ref="Y30:AN30"/>
    <mergeCell ref="AO30:BE30"/>
    <mergeCell ref="BF30:BW30"/>
    <mergeCell ref="BX30:CP30"/>
    <mergeCell ref="A29:F29"/>
    <mergeCell ref="G29:X29"/>
    <mergeCell ref="Y29:AN29"/>
    <mergeCell ref="AO29:BE29"/>
    <mergeCell ref="BF29:BW29"/>
    <mergeCell ref="DI30:DX30"/>
    <mergeCell ref="DY30:EN30"/>
    <mergeCell ref="EO30:FE30"/>
    <mergeCell ref="CQ29:DH29"/>
    <mergeCell ref="DI29:DX29"/>
    <mergeCell ref="DY29:EN29"/>
    <mergeCell ref="EO29:FE29"/>
    <mergeCell ref="CQ30:DH30"/>
  </mergeCells>
  <pageMargins left="0" right="0" top="0.78740157480314965" bottom="0.39370078740157483" header="0.19685039370078741" footer="0.19685039370078741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A151"/>
  <sheetViews>
    <sheetView view="pageBreakPreview" topLeftCell="A136" zoomScaleSheetLayoutView="100" workbookViewId="0">
      <selection activeCell="EB142" sqref="EB142"/>
    </sheetView>
  </sheetViews>
  <sheetFormatPr defaultColWidth="0.85546875" defaultRowHeight="12" customHeight="1"/>
  <cols>
    <col min="1" max="92" width="0.85546875" style="80"/>
    <col min="93" max="93" width="10.28515625" style="80" customWidth="1"/>
    <col min="94" max="16384" width="0.85546875" style="80"/>
  </cols>
  <sheetData>
    <row r="1" spans="1:105" ht="3" customHeight="1"/>
    <row r="2" spans="1:105" s="178" customFormat="1" ht="14.25">
      <c r="A2" s="403" t="s">
        <v>230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403"/>
      <c r="CN2" s="403"/>
      <c r="CO2" s="403"/>
      <c r="CP2" s="403"/>
      <c r="CQ2" s="403"/>
      <c r="CR2" s="403"/>
      <c r="CS2" s="403"/>
      <c r="CT2" s="403"/>
      <c r="CU2" s="403"/>
      <c r="CV2" s="403"/>
      <c r="CW2" s="403"/>
      <c r="CX2" s="403"/>
      <c r="CY2" s="403"/>
      <c r="CZ2" s="403"/>
      <c r="DA2" s="403"/>
    </row>
    <row r="3" spans="1:105" ht="10.5" customHeight="1"/>
    <row r="4" spans="1:105" s="176" customFormat="1" ht="45" customHeight="1">
      <c r="A4" s="328" t="s">
        <v>220</v>
      </c>
      <c r="B4" s="329"/>
      <c r="C4" s="329"/>
      <c r="D4" s="329"/>
      <c r="E4" s="329"/>
      <c r="F4" s="330"/>
      <c r="G4" s="328" t="s">
        <v>231</v>
      </c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30"/>
      <c r="AE4" s="328" t="s">
        <v>232</v>
      </c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30"/>
      <c r="BD4" s="328" t="s">
        <v>233</v>
      </c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30"/>
      <c r="BT4" s="328" t="s">
        <v>234</v>
      </c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30"/>
      <c r="CJ4" s="328" t="s">
        <v>235</v>
      </c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30"/>
    </row>
    <row r="5" spans="1:105" s="85" customFormat="1" ht="12.75">
      <c r="A5" s="327">
        <v>1</v>
      </c>
      <c r="B5" s="327"/>
      <c r="C5" s="327"/>
      <c r="D5" s="327"/>
      <c r="E5" s="327"/>
      <c r="F5" s="327"/>
      <c r="G5" s="327">
        <v>2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>
        <v>3</v>
      </c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>
        <v>4</v>
      </c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>
        <v>5</v>
      </c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>
        <v>6</v>
      </c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27"/>
      <c r="CZ5" s="327"/>
      <c r="DA5" s="327"/>
    </row>
    <row r="6" spans="1:105" s="86" customFormat="1" ht="15" customHeight="1">
      <c r="A6" s="392"/>
      <c r="B6" s="392"/>
      <c r="C6" s="392"/>
      <c r="D6" s="392"/>
      <c r="E6" s="392"/>
      <c r="F6" s="39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66"/>
      <c r="BR6" s="366"/>
      <c r="BS6" s="366"/>
      <c r="BT6" s="366"/>
      <c r="BU6" s="366"/>
      <c r="BV6" s="366"/>
      <c r="BW6" s="366"/>
      <c r="BX6" s="366"/>
      <c r="BY6" s="366"/>
      <c r="BZ6" s="366"/>
      <c r="CA6" s="366"/>
      <c r="CB6" s="366"/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</row>
    <row r="7" spans="1:105" s="86" customFormat="1" ht="15" customHeight="1">
      <c r="A7" s="392"/>
      <c r="B7" s="392"/>
      <c r="C7" s="392"/>
      <c r="D7" s="392"/>
      <c r="E7" s="392"/>
      <c r="F7" s="39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6"/>
      <c r="BX7" s="366"/>
      <c r="BY7" s="366"/>
      <c r="BZ7" s="366"/>
      <c r="CA7" s="366"/>
      <c r="CB7" s="366"/>
      <c r="CC7" s="366"/>
      <c r="CD7" s="366"/>
      <c r="CE7" s="366"/>
      <c r="CF7" s="366"/>
      <c r="CG7" s="366"/>
      <c r="CH7" s="366"/>
      <c r="CI7" s="366"/>
      <c r="CJ7" s="366"/>
      <c r="CK7" s="366"/>
      <c r="CL7" s="366"/>
      <c r="CM7" s="366"/>
      <c r="CN7" s="366"/>
      <c r="CO7" s="366"/>
      <c r="CP7" s="366"/>
      <c r="CQ7" s="366"/>
      <c r="CR7" s="366"/>
      <c r="CS7" s="366"/>
      <c r="CT7" s="366"/>
      <c r="CU7" s="366"/>
      <c r="CV7" s="366"/>
      <c r="CW7" s="366"/>
      <c r="CX7" s="366"/>
      <c r="CY7" s="366"/>
      <c r="CZ7" s="366"/>
      <c r="DA7" s="366"/>
    </row>
    <row r="8" spans="1:105" s="86" customFormat="1" ht="15" customHeight="1">
      <c r="A8" s="392"/>
      <c r="B8" s="392"/>
      <c r="C8" s="392"/>
      <c r="D8" s="392"/>
      <c r="E8" s="392"/>
      <c r="F8" s="392"/>
      <c r="G8" s="389" t="s">
        <v>229</v>
      </c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90"/>
      <c r="AE8" s="366" t="s">
        <v>7</v>
      </c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 t="s">
        <v>7</v>
      </c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 t="s">
        <v>7</v>
      </c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366"/>
      <c r="CY8" s="366"/>
      <c r="CZ8" s="366"/>
      <c r="DA8" s="366"/>
    </row>
    <row r="10" spans="1:105" s="178" customFormat="1" ht="14.25">
      <c r="A10" s="323" t="s">
        <v>236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</row>
    <row r="11" spans="1:105" ht="10.5" customHeight="1"/>
    <row r="12" spans="1:105" s="176" customFormat="1" ht="55.5" customHeight="1">
      <c r="A12" s="328" t="s">
        <v>220</v>
      </c>
      <c r="B12" s="329"/>
      <c r="C12" s="329"/>
      <c r="D12" s="329"/>
      <c r="E12" s="329"/>
      <c r="F12" s="330"/>
      <c r="G12" s="328" t="s">
        <v>231</v>
      </c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30"/>
      <c r="AE12" s="328" t="s">
        <v>237</v>
      </c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30"/>
      <c r="AZ12" s="328" t="s">
        <v>238</v>
      </c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30"/>
      <c r="BR12" s="328" t="s">
        <v>239</v>
      </c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30"/>
      <c r="CJ12" s="328" t="s">
        <v>235</v>
      </c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29"/>
      <c r="CY12" s="329"/>
      <c r="CZ12" s="329"/>
      <c r="DA12" s="330"/>
    </row>
    <row r="13" spans="1:105" s="85" customFormat="1" ht="12.75">
      <c r="A13" s="327">
        <v>1</v>
      </c>
      <c r="B13" s="327"/>
      <c r="C13" s="327"/>
      <c r="D13" s="327"/>
      <c r="E13" s="327"/>
      <c r="F13" s="327"/>
      <c r="G13" s="327">
        <v>2</v>
      </c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>
        <v>3</v>
      </c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>
        <v>4</v>
      </c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>
        <v>5</v>
      </c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327"/>
      <c r="CD13" s="327"/>
      <c r="CE13" s="327"/>
      <c r="CF13" s="327"/>
      <c r="CG13" s="327"/>
      <c r="CH13" s="327"/>
      <c r="CI13" s="327"/>
      <c r="CJ13" s="327">
        <v>6</v>
      </c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7"/>
      <c r="CZ13" s="327"/>
      <c r="DA13" s="327"/>
    </row>
    <row r="14" spans="1:105" s="86" customFormat="1" ht="44.25" customHeight="1">
      <c r="A14" s="392"/>
      <c r="B14" s="392"/>
      <c r="C14" s="392"/>
      <c r="D14" s="392"/>
      <c r="E14" s="392"/>
      <c r="F14" s="39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401"/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1"/>
      <c r="CV14" s="401"/>
      <c r="CW14" s="401"/>
      <c r="CX14" s="401"/>
      <c r="CY14" s="401"/>
      <c r="CZ14" s="401"/>
      <c r="DA14" s="401"/>
    </row>
    <row r="15" spans="1:105" s="86" customFormat="1" ht="15" customHeight="1">
      <c r="A15" s="392"/>
      <c r="B15" s="392"/>
      <c r="C15" s="392"/>
      <c r="D15" s="392"/>
      <c r="E15" s="392"/>
      <c r="F15" s="39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</row>
    <row r="16" spans="1:105" s="86" customFormat="1" ht="15" customHeight="1">
      <c r="A16" s="392"/>
      <c r="B16" s="392"/>
      <c r="C16" s="392"/>
      <c r="D16" s="392"/>
      <c r="E16" s="392"/>
      <c r="F16" s="392"/>
      <c r="G16" s="389" t="s">
        <v>229</v>
      </c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90"/>
      <c r="AE16" s="366" t="s">
        <v>7</v>
      </c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 t="s">
        <v>7</v>
      </c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 t="s">
        <v>7</v>
      </c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401">
        <f>CJ14</f>
        <v>0</v>
      </c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</row>
    <row r="18" spans="1:105" s="178" customFormat="1" ht="41.25" customHeight="1">
      <c r="A18" s="404" t="s">
        <v>240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  <c r="CD18" s="404"/>
      <c r="CE18" s="404"/>
      <c r="CF18" s="404"/>
      <c r="CG18" s="404"/>
      <c r="CH18" s="404"/>
      <c r="CI18" s="404"/>
      <c r="CJ18" s="404"/>
      <c r="CK18" s="404"/>
      <c r="CL18" s="404"/>
      <c r="CM18" s="404"/>
      <c r="CN18" s="404"/>
      <c r="CO18" s="404"/>
      <c r="CP18" s="404"/>
      <c r="CQ18" s="404"/>
      <c r="CR18" s="404"/>
      <c r="CS18" s="404"/>
      <c r="CT18" s="404"/>
      <c r="CU18" s="404"/>
      <c r="CV18" s="404"/>
      <c r="CW18" s="404"/>
      <c r="CX18" s="404"/>
      <c r="CY18" s="404"/>
      <c r="CZ18" s="404"/>
      <c r="DA18" s="404"/>
    </row>
    <row r="19" spans="1:105" ht="10.5" customHeight="1"/>
    <row r="20" spans="1:105" ht="55.5" customHeight="1">
      <c r="A20" s="328" t="s">
        <v>220</v>
      </c>
      <c r="B20" s="329"/>
      <c r="C20" s="329"/>
      <c r="D20" s="329"/>
      <c r="E20" s="329"/>
      <c r="F20" s="330"/>
      <c r="G20" s="328" t="s">
        <v>241</v>
      </c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D20" s="329"/>
      <c r="BE20" s="329"/>
      <c r="BF20" s="329"/>
      <c r="BG20" s="329"/>
      <c r="BH20" s="329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  <c r="BV20" s="330"/>
      <c r="BW20" s="328" t="s">
        <v>242</v>
      </c>
      <c r="BX20" s="329"/>
      <c r="BY20" s="329"/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329"/>
      <c r="CL20" s="330"/>
      <c r="CM20" s="328" t="s">
        <v>243</v>
      </c>
      <c r="CN20" s="329"/>
      <c r="CO20" s="329"/>
      <c r="CP20" s="329"/>
      <c r="CQ20" s="329"/>
      <c r="CR20" s="329"/>
      <c r="CS20" s="329"/>
      <c r="CT20" s="329"/>
      <c r="CU20" s="329"/>
      <c r="CV20" s="329"/>
      <c r="CW20" s="329"/>
      <c r="CX20" s="329"/>
      <c r="CY20" s="329"/>
      <c r="CZ20" s="329"/>
      <c r="DA20" s="330"/>
    </row>
    <row r="21" spans="1:105" s="17" customFormat="1" ht="12.75">
      <c r="A21" s="327">
        <v>1</v>
      </c>
      <c r="B21" s="327"/>
      <c r="C21" s="327"/>
      <c r="D21" s="327"/>
      <c r="E21" s="327"/>
      <c r="F21" s="327"/>
      <c r="G21" s="327">
        <v>2</v>
      </c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>
        <v>3</v>
      </c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>
        <v>4</v>
      </c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</row>
    <row r="22" spans="1:105" ht="15" customHeight="1">
      <c r="A22" s="392" t="s">
        <v>244</v>
      </c>
      <c r="B22" s="392"/>
      <c r="C22" s="392"/>
      <c r="D22" s="392"/>
      <c r="E22" s="392"/>
      <c r="F22" s="392"/>
      <c r="G22" s="177"/>
      <c r="H22" s="394" t="s">
        <v>245</v>
      </c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5"/>
      <c r="BW22" s="366" t="s">
        <v>7</v>
      </c>
      <c r="BX22" s="366"/>
      <c r="BY22" s="366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>
        <f>CM23</f>
        <v>0</v>
      </c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</row>
    <row r="23" spans="1:105" s="17" customFormat="1" ht="12.75">
      <c r="A23" s="407" t="s">
        <v>246</v>
      </c>
      <c r="B23" s="408"/>
      <c r="C23" s="408"/>
      <c r="D23" s="408"/>
      <c r="E23" s="408"/>
      <c r="F23" s="409"/>
      <c r="G23" s="88"/>
      <c r="H23" s="413" t="s">
        <v>4</v>
      </c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4"/>
      <c r="BW23" s="415"/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6"/>
      <c r="CI23" s="416"/>
      <c r="CJ23" s="416"/>
      <c r="CK23" s="416"/>
      <c r="CL23" s="417"/>
      <c r="CM23" s="415">
        <f>BW23*22%</f>
        <v>0</v>
      </c>
      <c r="CN23" s="421"/>
      <c r="CO23" s="421"/>
      <c r="CP23" s="421"/>
      <c r="CQ23" s="421"/>
      <c r="CR23" s="421"/>
      <c r="CS23" s="421"/>
      <c r="CT23" s="421"/>
      <c r="CU23" s="421"/>
      <c r="CV23" s="421"/>
      <c r="CW23" s="421"/>
      <c r="CX23" s="421"/>
      <c r="CY23" s="421"/>
      <c r="CZ23" s="421"/>
      <c r="DA23" s="422"/>
    </row>
    <row r="24" spans="1:105" s="17" customFormat="1" ht="12.75">
      <c r="A24" s="410"/>
      <c r="B24" s="411"/>
      <c r="C24" s="411"/>
      <c r="D24" s="411"/>
      <c r="E24" s="411"/>
      <c r="F24" s="412"/>
      <c r="G24" s="89"/>
      <c r="H24" s="426" t="s">
        <v>247</v>
      </c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  <c r="AT24" s="426"/>
      <c r="AU24" s="426"/>
      <c r="AV24" s="426"/>
      <c r="AW24" s="426"/>
      <c r="AX24" s="426"/>
      <c r="AY24" s="426"/>
      <c r="AZ24" s="426"/>
      <c r="BA24" s="426"/>
      <c r="BB24" s="426"/>
      <c r="BC24" s="426"/>
      <c r="BD24" s="426"/>
      <c r="BE24" s="426"/>
      <c r="BF24" s="426"/>
      <c r="BG24" s="426"/>
      <c r="BH24" s="426"/>
      <c r="BI24" s="426"/>
      <c r="BJ24" s="426"/>
      <c r="BK24" s="426"/>
      <c r="BL24" s="426"/>
      <c r="BM24" s="426"/>
      <c r="BN24" s="426"/>
      <c r="BO24" s="426"/>
      <c r="BP24" s="426"/>
      <c r="BQ24" s="426"/>
      <c r="BR24" s="426"/>
      <c r="BS24" s="426"/>
      <c r="BT24" s="426"/>
      <c r="BU24" s="426"/>
      <c r="BV24" s="427"/>
      <c r="BW24" s="418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20"/>
      <c r="CM24" s="423"/>
      <c r="CN24" s="424"/>
      <c r="CO24" s="424"/>
      <c r="CP24" s="424"/>
      <c r="CQ24" s="424"/>
      <c r="CR24" s="424"/>
      <c r="CS24" s="424"/>
      <c r="CT24" s="424"/>
      <c r="CU24" s="424"/>
      <c r="CV24" s="424"/>
      <c r="CW24" s="424"/>
      <c r="CX24" s="424"/>
      <c r="CY24" s="424"/>
      <c r="CZ24" s="424"/>
      <c r="DA24" s="425"/>
    </row>
    <row r="25" spans="1:105" s="17" customFormat="1" ht="13.5" customHeight="1">
      <c r="A25" s="392" t="s">
        <v>248</v>
      </c>
      <c r="B25" s="392"/>
      <c r="C25" s="392"/>
      <c r="D25" s="392"/>
      <c r="E25" s="392"/>
      <c r="F25" s="392"/>
      <c r="G25" s="177"/>
      <c r="H25" s="405" t="s">
        <v>249</v>
      </c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6"/>
      <c r="DA25" s="366"/>
    </row>
    <row r="26" spans="1:105" s="17" customFormat="1" ht="26.25" customHeight="1">
      <c r="A26" s="392" t="s">
        <v>250</v>
      </c>
      <c r="B26" s="392"/>
      <c r="C26" s="392"/>
      <c r="D26" s="392"/>
      <c r="E26" s="392"/>
      <c r="F26" s="392"/>
      <c r="G26" s="177"/>
      <c r="H26" s="405" t="s">
        <v>251</v>
      </c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  <c r="BL26" s="405"/>
      <c r="BM26" s="405"/>
      <c r="BN26" s="405"/>
      <c r="BO26" s="405"/>
      <c r="BP26" s="405"/>
      <c r="BQ26" s="405"/>
      <c r="BR26" s="405"/>
      <c r="BS26" s="405"/>
      <c r="BT26" s="405"/>
      <c r="BU26" s="405"/>
      <c r="BV26" s="40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6"/>
      <c r="DA26" s="366"/>
    </row>
    <row r="27" spans="1:105" s="17" customFormat="1" ht="26.25" customHeight="1">
      <c r="A27" s="392" t="s">
        <v>134</v>
      </c>
      <c r="B27" s="392"/>
      <c r="C27" s="392"/>
      <c r="D27" s="392"/>
      <c r="E27" s="392"/>
      <c r="F27" s="392"/>
      <c r="G27" s="177"/>
      <c r="H27" s="394" t="s">
        <v>252</v>
      </c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5"/>
      <c r="BW27" s="366" t="s">
        <v>7</v>
      </c>
      <c r="BX27" s="366"/>
      <c r="BY27" s="366"/>
      <c r="BZ27" s="366"/>
      <c r="CA27" s="366"/>
      <c r="CB27" s="366"/>
      <c r="CC27" s="366"/>
      <c r="CD27" s="366"/>
      <c r="CE27" s="366"/>
      <c r="CF27" s="366"/>
      <c r="CG27" s="366"/>
      <c r="CH27" s="366"/>
      <c r="CI27" s="366"/>
      <c r="CJ27" s="366"/>
      <c r="CK27" s="366"/>
      <c r="CL27" s="366"/>
      <c r="CM27" s="366">
        <f>CM28+CM31</f>
        <v>0</v>
      </c>
      <c r="CN27" s="366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6"/>
      <c r="DA27" s="366"/>
    </row>
    <row r="28" spans="1:105" s="17" customFormat="1" ht="12.75" customHeight="1">
      <c r="A28" s="407" t="s">
        <v>253</v>
      </c>
      <c r="B28" s="408"/>
      <c r="C28" s="408"/>
      <c r="D28" s="408"/>
      <c r="E28" s="408"/>
      <c r="F28" s="409"/>
      <c r="G28" s="88"/>
      <c r="H28" s="413" t="s">
        <v>4</v>
      </c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4"/>
      <c r="BW28" s="415"/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6"/>
      <c r="CI28" s="416"/>
      <c r="CJ28" s="416"/>
      <c r="CK28" s="416"/>
      <c r="CL28" s="417"/>
      <c r="CM28" s="415">
        <f>BW28*2.9%</f>
        <v>0</v>
      </c>
      <c r="CN28" s="421"/>
      <c r="CO28" s="421"/>
      <c r="CP28" s="421"/>
      <c r="CQ28" s="421"/>
      <c r="CR28" s="421"/>
      <c r="CS28" s="421"/>
      <c r="CT28" s="421"/>
      <c r="CU28" s="421"/>
      <c r="CV28" s="421"/>
      <c r="CW28" s="421"/>
      <c r="CX28" s="421"/>
      <c r="CY28" s="421"/>
      <c r="CZ28" s="421"/>
      <c r="DA28" s="422"/>
    </row>
    <row r="29" spans="1:105" s="17" customFormat="1" ht="25.5" customHeight="1">
      <c r="A29" s="410"/>
      <c r="B29" s="411"/>
      <c r="C29" s="411"/>
      <c r="D29" s="411"/>
      <c r="E29" s="411"/>
      <c r="F29" s="412"/>
      <c r="G29" s="89"/>
      <c r="H29" s="426" t="s">
        <v>254</v>
      </c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6"/>
      <c r="BG29" s="426"/>
      <c r="BH29" s="426"/>
      <c r="BI29" s="426"/>
      <c r="BJ29" s="426"/>
      <c r="BK29" s="426"/>
      <c r="BL29" s="426"/>
      <c r="BM29" s="426"/>
      <c r="BN29" s="426"/>
      <c r="BO29" s="426"/>
      <c r="BP29" s="426"/>
      <c r="BQ29" s="426"/>
      <c r="BR29" s="426"/>
      <c r="BS29" s="426"/>
      <c r="BT29" s="426"/>
      <c r="BU29" s="426"/>
      <c r="BV29" s="427"/>
      <c r="BW29" s="418"/>
      <c r="BX29" s="419"/>
      <c r="BY29" s="419"/>
      <c r="BZ29" s="419"/>
      <c r="CA29" s="419"/>
      <c r="CB29" s="419"/>
      <c r="CC29" s="419"/>
      <c r="CD29" s="419"/>
      <c r="CE29" s="419"/>
      <c r="CF29" s="419"/>
      <c r="CG29" s="419"/>
      <c r="CH29" s="419"/>
      <c r="CI29" s="419"/>
      <c r="CJ29" s="419"/>
      <c r="CK29" s="419"/>
      <c r="CL29" s="420"/>
      <c r="CM29" s="423"/>
      <c r="CN29" s="424"/>
      <c r="CO29" s="424"/>
      <c r="CP29" s="424"/>
      <c r="CQ29" s="424"/>
      <c r="CR29" s="424"/>
      <c r="CS29" s="424"/>
      <c r="CT29" s="424"/>
      <c r="CU29" s="424"/>
      <c r="CV29" s="424"/>
      <c r="CW29" s="424"/>
      <c r="CX29" s="424"/>
      <c r="CY29" s="424"/>
      <c r="CZ29" s="424"/>
      <c r="DA29" s="425"/>
    </row>
    <row r="30" spans="1:105" s="17" customFormat="1" ht="26.25" customHeight="1">
      <c r="A30" s="392" t="s">
        <v>255</v>
      </c>
      <c r="B30" s="392"/>
      <c r="C30" s="392"/>
      <c r="D30" s="392"/>
      <c r="E30" s="392"/>
      <c r="F30" s="392"/>
      <c r="G30" s="177"/>
      <c r="H30" s="405" t="s">
        <v>256</v>
      </c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  <c r="BL30" s="405"/>
      <c r="BM30" s="405"/>
      <c r="BN30" s="405"/>
      <c r="BO30" s="405"/>
      <c r="BP30" s="405"/>
      <c r="BQ30" s="405"/>
      <c r="BR30" s="405"/>
      <c r="BS30" s="405"/>
      <c r="BT30" s="405"/>
      <c r="BU30" s="405"/>
      <c r="BV30" s="40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</row>
    <row r="31" spans="1:105" s="17" customFormat="1" ht="27" customHeight="1">
      <c r="A31" s="392" t="s">
        <v>257</v>
      </c>
      <c r="B31" s="392"/>
      <c r="C31" s="392"/>
      <c r="D31" s="392"/>
      <c r="E31" s="392"/>
      <c r="F31" s="392"/>
      <c r="G31" s="177"/>
      <c r="H31" s="405" t="s">
        <v>258</v>
      </c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  <c r="BL31" s="405"/>
      <c r="BM31" s="405"/>
      <c r="BN31" s="405"/>
      <c r="BO31" s="405"/>
      <c r="BP31" s="405"/>
      <c r="BQ31" s="405"/>
      <c r="BR31" s="405"/>
      <c r="BS31" s="405"/>
      <c r="BT31" s="405"/>
      <c r="BU31" s="405"/>
      <c r="BV31" s="40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>
        <f>BW31*0.2%</f>
        <v>0</v>
      </c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</row>
    <row r="32" spans="1:105" s="17" customFormat="1" ht="27" customHeight="1">
      <c r="A32" s="392" t="s">
        <v>259</v>
      </c>
      <c r="B32" s="392"/>
      <c r="C32" s="392"/>
      <c r="D32" s="392"/>
      <c r="E32" s="392"/>
      <c r="F32" s="392"/>
      <c r="G32" s="177"/>
      <c r="H32" s="405" t="s">
        <v>260</v>
      </c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05"/>
      <c r="BU32" s="405"/>
      <c r="BV32" s="40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</row>
    <row r="33" spans="1:105" s="17" customFormat="1" ht="27" customHeight="1">
      <c r="A33" s="392" t="s">
        <v>261</v>
      </c>
      <c r="B33" s="392"/>
      <c r="C33" s="392"/>
      <c r="D33" s="392"/>
      <c r="E33" s="392"/>
      <c r="F33" s="392"/>
      <c r="G33" s="177"/>
      <c r="H33" s="405" t="s">
        <v>260</v>
      </c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  <c r="BL33" s="405"/>
      <c r="BM33" s="405"/>
      <c r="BN33" s="405"/>
      <c r="BO33" s="405"/>
      <c r="BP33" s="405"/>
      <c r="BQ33" s="405"/>
      <c r="BR33" s="405"/>
      <c r="BS33" s="405"/>
      <c r="BT33" s="405"/>
      <c r="BU33" s="405"/>
      <c r="BV33" s="40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</row>
    <row r="34" spans="1:105" s="17" customFormat="1" ht="26.25" customHeight="1">
      <c r="A34" s="392" t="s">
        <v>135</v>
      </c>
      <c r="B34" s="392"/>
      <c r="C34" s="392"/>
      <c r="D34" s="392"/>
      <c r="E34" s="392"/>
      <c r="F34" s="392"/>
      <c r="G34" s="177"/>
      <c r="H34" s="394" t="s">
        <v>262</v>
      </c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5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>
        <f>BW34*5.1%</f>
        <v>0</v>
      </c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</row>
    <row r="35" spans="1:105" s="17" customFormat="1" ht="13.5" customHeight="1">
      <c r="A35" s="392"/>
      <c r="B35" s="392"/>
      <c r="C35" s="392"/>
      <c r="D35" s="392"/>
      <c r="E35" s="392"/>
      <c r="F35" s="392"/>
      <c r="G35" s="388" t="s">
        <v>229</v>
      </c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90"/>
      <c r="BW35" s="366" t="s">
        <v>7</v>
      </c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>
        <f>CM22+CM27+CM34</f>
        <v>0</v>
      </c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</row>
    <row r="36" spans="1:105" ht="3" customHeight="1"/>
    <row r="37" spans="1:105" s="2" customFormat="1" ht="48" customHeight="1">
      <c r="A37" s="396" t="s">
        <v>263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</row>
    <row r="39" spans="1:105" s="178" customFormat="1" ht="14.25">
      <c r="A39" s="323" t="s">
        <v>264</v>
      </c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</row>
    <row r="40" spans="1:105" ht="6" customHeight="1"/>
    <row r="41" spans="1:105" s="178" customFormat="1" ht="14.25">
      <c r="A41" s="178" t="s">
        <v>217</v>
      </c>
      <c r="X41" s="398" t="s">
        <v>449</v>
      </c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8"/>
      <c r="BJ41" s="398"/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398"/>
      <c r="BW41" s="398"/>
      <c r="BX41" s="398"/>
      <c r="BY41" s="398"/>
      <c r="BZ41" s="398"/>
      <c r="CA41" s="398"/>
      <c r="CB41" s="398"/>
      <c r="CC41" s="398"/>
      <c r="CD41" s="398"/>
      <c r="CE41" s="398"/>
      <c r="CF41" s="398"/>
      <c r="CG41" s="398"/>
      <c r="CH41" s="398"/>
      <c r="CI41" s="398"/>
      <c r="CJ41" s="398"/>
      <c r="CK41" s="398"/>
      <c r="CL41" s="398"/>
      <c r="CM41" s="398"/>
      <c r="CN41" s="398"/>
      <c r="CO41" s="398"/>
      <c r="CP41" s="398"/>
      <c r="CQ41" s="398"/>
      <c r="CR41" s="398"/>
      <c r="CS41" s="398"/>
      <c r="CT41" s="398"/>
      <c r="CU41" s="398"/>
      <c r="CV41" s="398"/>
      <c r="CW41" s="398"/>
      <c r="CX41" s="398"/>
      <c r="CY41" s="398"/>
      <c r="CZ41" s="398"/>
      <c r="DA41" s="398"/>
    </row>
    <row r="42" spans="1:105" s="178" customFormat="1" ht="6" customHeight="1"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</row>
    <row r="43" spans="1:105" s="178" customFormat="1" ht="14.25">
      <c r="A43" s="399" t="s">
        <v>218</v>
      </c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400"/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400"/>
      <c r="BV43" s="400"/>
      <c r="BW43" s="400"/>
      <c r="BX43" s="400"/>
      <c r="BY43" s="400"/>
      <c r="BZ43" s="400"/>
      <c r="CA43" s="400"/>
      <c r="CB43" s="400"/>
      <c r="CC43" s="400"/>
      <c r="CD43" s="400"/>
      <c r="CE43" s="400"/>
      <c r="CF43" s="400"/>
      <c r="CG43" s="400"/>
      <c r="CH43" s="400"/>
      <c r="CI43" s="400"/>
      <c r="CJ43" s="400"/>
      <c r="CK43" s="400"/>
      <c r="CL43" s="400"/>
      <c r="CM43" s="400"/>
      <c r="CN43" s="400"/>
      <c r="CO43" s="400"/>
      <c r="CP43" s="400"/>
      <c r="CQ43" s="400"/>
      <c r="CR43" s="400"/>
      <c r="CS43" s="400"/>
      <c r="CT43" s="400"/>
      <c r="CU43" s="400"/>
      <c r="CV43" s="400"/>
      <c r="CW43" s="400"/>
      <c r="CX43" s="400"/>
      <c r="CY43" s="400"/>
      <c r="CZ43" s="400"/>
      <c r="DA43" s="400"/>
    </row>
    <row r="44" spans="1:105" ht="10.5" customHeight="1"/>
    <row r="45" spans="1:105" s="176" customFormat="1" ht="45" customHeight="1">
      <c r="A45" s="328" t="s">
        <v>220</v>
      </c>
      <c r="B45" s="329"/>
      <c r="C45" s="329"/>
      <c r="D45" s="329"/>
      <c r="E45" s="329"/>
      <c r="F45" s="329"/>
      <c r="G45" s="330"/>
      <c r="H45" s="328" t="s">
        <v>0</v>
      </c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30"/>
      <c r="BD45" s="328" t="s">
        <v>265</v>
      </c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29"/>
      <c r="BR45" s="329"/>
      <c r="BS45" s="330"/>
      <c r="BT45" s="328" t="s">
        <v>266</v>
      </c>
      <c r="BU45" s="329"/>
      <c r="BV45" s="329"/>
      <c r="BW45" s="329"/>
      <c r="BX45" s="329"/>
      <c r="BY45" s="329"/>
      <c r="BZ45" s="329"/>
      <c r="CA45" s="329"/>
      <c r="CB45" s="329"/>
      <c r="CC45" s="329"/>
      <c r="CD45" s="329"/>
      <c r="CE45" s="329"/>
      <c r="CF45" s="329"/>
      <c r="CG45" s="329"/>
      <c r="CH45" s="329"/>
      <c r="CI45" s="330"/>
      <c r="CJ45" s="328" t="s">
        <v>267</v>
      </c>
      <c r="CK45" s="329"/>
      <c r="CL45" s="329"/>
      <c r="CM45" s="329"/>
      <c r="CN45" s="329"/>
      <c r="CO45" s="329"/>
      <c r="CP45" s="329"/>
      <c r="CQ45" s="329"/>
      <c r="CR45" s="329"/>
      <c r="CS45" s="329"/>
      <c r="CT45" s="329"/>
      <c r="CU45" s="329"/>
      <c r="CV45" s="329"/>
      <c r="CW45" s="329"/>
      <c r="CX45" s="329"/>
      <c r="CY45" s="329"/>
      <c r="CZ45" s="329"/>
      <c r="DA45" s="330"/>
    </row>
    <row r="46" spans="1:105" s="85" customFormat="1" ht="12.75">
      <c r="A46" s="327">
        <v>1</v>
      </c>
      <c r="B46" s="327"/>
      <c r="C46" s="327"/>
      <c r="D46" s="327"/>
      <c r="E46" s="327"/>
      <c r="F46" s="327"/>
      <c r="G46" s="327"/>
      <c r="H46" s="327">
        <v>2</v>
      </c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>
        <v>3</v>
      </c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>
        <v>4</v>
      </c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>
        <v>5</v>
      </c>
      <c r="CK46" s="327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27"/>
      <c r="CW46" s="327"/>
      <c r="CX46" s="327"/>
      <c r="CY46" s="327"/>
      <c r="CZ46" s="327"/>
      <c r="DA46" s="327"/>
    </row>
    <row r="47" spans="1:105" s="86" customFormat="1" ht="15" customHeight="1">
      <c r="A47" s="392"/>
      <c r="B47" s="392"/>
      <c r="C47" s="392"/>
      <c r="D47" s="392"/>
      <c r="E47" s="392"/>
      <c r="F47" s="392"/>
      <c r="G47" s="39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402"/>
      <c r="AS47" s="402"/>
      <c r="AT47" s="402"/>
      <c r="AU47" s="402"/>
      <c r="AV47" s="402"/>
      <c r="AW47" s="402"/>
      <c r="AX47" s="402"/>
      <c r="AY47" s="402"/>
      <c r="AZ47" s="402"/>
      <c r="BA47" s="402"/>
      <c r="BB47" s="402"/>
      <c r="BC47" s="402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/>
      <c r="CF47" s="366"/>
      <c r="CG47" s="366"/>
      <c r="CH47" s="366"/>
      <c r="CI47" s="366"/>
      <c r="CJ47" s="366"/>
      <c r="CK47" s="366"/>
      <c r="CL47" s="366"/>
      <c r="CM47" s="366"/>
      <c r="CN47" s="366"/>
      <c r="CO47" s="366"/>
      <c r="CP47" s="366"/>
      <c r="CQ47" s="366"/>
      <c r="CR47" s="366"/>
      <c r="CS47" s="366"/>
      <c r="CT47" s="366"/>
      <c r="CU47" s="366"/>
      <c r="CV47" s="366"/>
      <c r="CW47" s="366"/>
      <c r="CX47" s="366"/>
      <c r="CY47" s="366"/>
      <c r="CZ47" s="366"/>
      <c r="DA47" s="366"/>
    </row>
    <row r="48" spans="1:105" s="86" customFormat="1" ht="15" customHeight="1">
      <c r="A48" s="392"/>
      <c r="B48" s="392"/>
      <c r="C48" s="392"/>
      <c r="D48" s="392"/>
      <c r="E48" s="392"/>
      <c r="F48" s="392"/>
      <c r="G48" s="39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2"/>
      <c r="AM48" s="402"/>
      <c r="AN48" s="402"/>
      <c r="AO48" s="402"/>
      <c r="AP48" s="402"/>
      <c r="AQ48" s="402"/>
      <c r="AR48" s="402"/>
      <c r="AS48" s="402"/>
      <c r="AT48" s="402"/>
      <c r="AU48" s="402"/>
      <c r="AV48" s="402"/>
      <c r="AW48" s="402"/>
      <c r="AX48" s="402"/>
      <c r="AY48" s="402"/>
      <c r="AZ48" s="402"/>
      <c r="BA48" s="402"/>
      <c r="BB48" s="402"/>
      <c r="BC48" s="402"/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/>
      <c r="BR48" s="366"/>
      <c r="BS48" s="366"/>
      <c r="BT48" s="366"/>
      <c r="BU48" s="366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/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/>
      <c r="CT48" s="366"/>
      <c r="CU48" s="366"/>
      <c r="CV48" s="366"/>
      <c r="CW48" s="366"/>
      <c r="CX48" s="366"/>
      <c r="CY48" s="366"/>
      <c r="CZ48" s="366"/>
      <c r="DA48" s="366"/>
    </row>
    <row r="49" spans="1:105" s="86" customFormat="1" ht="15" customHeight="1">
      <c r="A49" s="392"/>
      <c r="B49" s="392"/>
      <c r="C49" s="392"/>
      <c r="D49" s="392"/>
      <c r="E49" s="392"/>
      <c r="F49" s="392"/>
      <c r="G49" s="392"/>
      <c r="H49" s="389" t="s">
        <v>229</v>
      </c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90"/>
      <c r="BD49" s="366" t="s">
        <v>7</v>
      </c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6" t="s">
        <v>7</v>
      </c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/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/>
      <c r="CT49" s="366"/>
      <c r="CU49" s="366"/>
      <c r="CV49" s="366"/>
      <c r="CW49" s="366"/>
      <c r="CX49" s="366"/>
      <c r="CY49" s="366"/>
      <c r="CZ49" s="366"/>
      <c r="DA49" s="366"/>
    </row>
    <row r="50" spans="1:105" s="17" customFormat="1" ht="12" customHeight="1"/>
    <row r="51" spans="1:105" s="178" customFormat="1" ht="14.25">
      <c r="A51" s="323" t="s">
        <v>268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</row>
    <row r="52" spans="1:105" ht="6" customHeight="1"/>
    <row r="53" spans="1:105" s="178" customFormat="1" ht="14.25">
      <c r="A53" s="178" t="s">
        <v>217</v>
      </c>
      <c r="X53" s="398" t="s">
        <v>450</v>
      </c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398"/>
      <c r="BC53" s="398"/>
      <c r="BD53" s="398"/>
      <c r="BE53" s="398"/>
      <c r="BF53" s="398"/>
      <c r="BG53" s="398"/>
      <c r="BH53" s="398"/>
      <c r="BI53" s="398"/>
      <c r="BJ53" s="398"/>
      <c r="BK53" s="398"/>
      <c r="BL53" s="398"/>
      <c r="BM53" s="398"/>
      <c r="BN53" s="398"/>
      <c r="BO53" s="398"/>
      <c r="BP53" s="398"/>
      <c r="BQ53" s="398"/>
      <c r="BR53" s="398"/>
      <c r="BS53" s="398"/>
      <c r="BT53" s="398"/>
      <c r="BU53" s="398"/>
      <c r="BV53" s="398"/>
      <c r="BW53" s="398"/>
      <c r="BX53" s="398"/>
      <c r="BY53" s="398"/>
      <c r="BZ53" s="398"/>
      <c r="CA53" s="398"/>
      <c r="CB53" s="398"/>
      <c r="CC53" s="398"/>
      <c r="CD53" s="398"/>
      <c r="CE53" s="398"/>
      <c r="CF53" s="398"/>
      <c r="CG53" s="398"/>
      <c r="CH53" s="398"/>
      <c r="CI53" s="398"/>
      <c r="CJ53" s="398"/>
      <c r="CK53" s="398"/>
      <c r="CL53" s="398"/>
      <c r="CM53" s="398"/>
      <c r="CN53" s="398"/>
      <c r="CO53" s="398"/>
      <c r="CP53" s="398"/>
      <c r="CQ53" s="398"/>
      <c r="CR53" s="398"/>
      <c r="CS53" s="398"/>
      <c r="CT53" s="398"/>
      <c r="CU53" s="398"/>
      <c r="CV53" s="398"/>
      <c r="CW53" s="398"/>
      <c r="CX53" s="398"/>
      <c r="CY53" s="398"/>
      <c r="CZ53" s="398"/>
      <c r="DA53" s="398"/>
    </row>
    <row r="54" spans="1:105" s="178" customFormat="1" ht="6" customHeight="1"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</row>
    <row r="55" spans="1:105" s="178" customFormat="1" ht="14.25">
      <c r="A55" s="399" t="s">
        <v>218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400" t="s">
        <v>463</v>
      </c>
      <c r="AQ55" s="400"/>
      <c r="AR55" s="400"/>
      <c r="AS55" s="400"/>
      <c r="AT55" s="400"/>
      <c r="AU55" s="400"/>
      <c r="AV55" s="400"/>
      <c r="AW55" s="400"/>
      <c r="AX55" s="400"/>
      <c r="AY55" s="400"/>
      <c r="AZ55" s="400"/>
      <c r="BA55" s="400"/>
      <c r="BB55" s="400"/>
      <c r="BC55" s="400"/>
      <c r="BD55" s="400"/>
      <c r="BE55" s="400"/>
      <c r="BF55" s="400"/>
      <c r="BG55" s="400"/>
      <c r="BH55" s="400"/>
      <c r="BI55" s="400"/>
      <c r="BJ55" s="400"/>
      <c r="BK55" s="400"/>
      <c r="BL55" s="400"/>
      <c r="BM55" s="400"/>
      <c r="BN55" s="400"/>
      <c r="BO55" s="400"/>
      <c r="BP55" s="400"/>
      <c r="BQ55" s="400"/>
      <c r="BR55" s="400"/>
      <c r="BS55" s="400"/>
      <c r="BT55" s="400"/>
      <c r="BU55" s="400"/>
      <c r="BV55" s="400"/>
      <c r="BW55" s="400"/>
      <c r="BX55" s="400"/>
      <c r="BY55" s="400"/>
      <c r="BZ55" s="400"/>
      <c r="CA55" s="400"/>
      <c r="CB55" s="400"/>
      <c r="CC55" s="400"/>
      <c r="CD55" s="400"/>
      <c r="CE55" s="400"/>
      <c r="CF55" s="400"/>
      <c r="CG55" s="400"/>
      <c r="CH55" s="400"/>
      <c r="CI55" s="400"/>
      <c r="CJ55" s="400"/>
      <c r="CK55" s="400"/>
      <c r="CL55" s="400"/>
      <c r="CM55" s="400"/>
      <c r="CN55" s="400"/>
      <c r="CO55" s="400"/>
      <c r="CP55" s="400"/>
      <c r="CQ55" s="400"/>
      <c r="CR55" s="400"/>
      <c r="CS55" s="400"/>
      <c r="CT55" s="400"/>
      <c r="CU55" s="400"/>
      <c r="CV55" s="400"/>
      <c r="CW55" s="400"/>
      <c r="CX55" s="400"/>
      <c r="CY55" s="400"/>
      <c r="CZ55" s="400"/>
      <c r="DA55" s="400"/>
    </row>
    <row r="56" spans="1:105" ht="10.5" customHeight="1"/>
    <row r="57" spans="1:105" s="176" customFormat="1" ht="55.5" customHeight="1">
      <c r="A57" s="328" t="s">
        <v>220</v>
      </c>
      <c r="B57" s="329"/>
      <c r="C57" s="329"/>
      <c r="D57" s="329"/>
      <c r="E57" s="329"/>
      <c r="F57" s="329"/>
      <c r="G57" s="330"/>
      <c r="H57" s="328" t="s">
        <v>269</v>
      </c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30"/>
      <c r="BD57" s="328" t="s">
        <v>270</v>
      </c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30"/>
      <c r="BT57" s="328" t="s">
        <v>271</v>
      </c>
      <c r="BU57" s="329"/>
      <c r="BV57" s="329"/>
      <c r="BW57" s="329"/>
      <c r="BX57" s="329"/>
      <c r="BY57" s="329"/>
      <c r="BZ57" s="329"/>
      <c r="CA57" s="329"/>
      <c r="CB57" s="329"/>
      <c r="CC57" s="329"/>
      <c r="CD57" s="330"/>
      <c r="CE57" s="328" t="s">
        <v>272</v>
      </c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  <c r="CS57" s="329"/>
      <c r="CT57" s="329"/>
      <c r="CU57" s="329"/>
      <c r="CV57" s="329"/>
      <c r="CW57" s="329"/>
      <c r="CX57" s="329"/>
      <c r="CY57" s="329"/>
      <c r="CZ57" s="329"/>
      <c r="DA57" s="330"/>
    </row>
    <row r="58" spans="1:105" s="85" customFormat="1" ht="12.75">
      <c r="A58" s="327">
        <v>1</v>
      </c>
      <c r="B58" s="327"/>
      <c r="C58" s="327"/>
      <c r="D58" s="327"/>
      <c r="E58" s="327"/>
      <c r="F58" s="327"/>
      <c r="G58" s="327"/>
      <c r="H58" s="327">
        <v>2</v>
      </c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>
        <v>3</v>
      </c>
      <c r="BE58" s="327"/>
      <c r="BF58" s="327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>
        <v>4</v>
      </c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>
        <v>5</v>
      </c>
      <c r="CF58" s="327"/>
      <c r="CG58" s="327"/>
      <c r="CH58" s="327"/>
      <c r="CI58" s="327"/>
      <c r="CJ58" s="327"/>
      <c r="CK58" s="327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</row>
    <row r="59" spans="1:105" s="86" customFormat="1" ht="15" customHeight="1">
      <c r="A59" s="392" t="s">
        <v>244</v>
      </c>
      <c r="B59" s="392"/>
      <c r="C59" s="392"/>
      <c r="D59" s="392"/>
      <c r="E59" s="392"/>
      <c r="F59" s="392"/>
      <c r="G59" s="392"/>
      <c r="H59" s="402" t="s">
        <v>335</v>
      </c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2"/>
      <c r="BC59" s="402"/>
      <c r="BD59" s="366">
        <v>454545.45454499999</v>
      </c>
      <c r="BE59" s="366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>
        <v>2.2000000000000002</v>
      </c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E59" s="401">
        <f>BD59*BT59/100</f>
        <v>9999.9999999899992</v>
      </c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</row>
    <row r="60" spans="1:105" s="86" customFormat="1" ht="15" customHeight="1">
      <c r="A60" s="392" t="s">
        <v>134</v>
      </c>
      <c r="B60" s="392"/>
      <c r="C60" s="392"/>
      <c r="D60" s="392"/>
      <c r="E60" s="392"/>
      <c r="F60" s="392"/>
      <c r="G60" s="392"/>
      <c r="H60" s="402" t="s">
        <v>432</v>
      </c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366"/>
      <c r="BE60" s="366"/>
      <c r="BF60" s="366"/>
      <c r="BG60" s="366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6"/>
      <c r="BU60" s="366"/>
      <c r="BV60" s="366"/>
      <c r="BW60" s="366"/>
      <c r="BX60" s="366"/>
      <c r="BY60" s="366"/>
      <c r="BZ60" s="366"/>
      <c r="CA60" s="366"/>
      <c r="CB60" s="366"/>
      <c r="CC60" s="366"/>
      <c r="CD60" s="366"/>
      <c r="CE60" s="401">
        <v>15000</v>
      </c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</row>
    <row r="61" spans="1:105" s="86" customFormat="1" ht="15" customHeight="1">
      <c r="A61" s="392"/>
      <c r="B61" s="392"/>
      <c r="C61" s="392"/>
      <c r="D61" s="392"/>
      <c r="E61" s="392"/>
      <c r="F61" s="392"/>
      <c r="G61" s="392"/>
      <c r="H61" s="389" t="s">
        <v>229</v>
      </c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90"/>
      <c r="BD61" s="366"/>
      <c r="BE61" s="366"/>
      <c r="BF61" s="366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6" t="s">
        <v>7</v>
      </c>
      <c r="BU61" s="366"/>
      <c r="BV61" s="366"/>
      <c r="BW61" s="366"/>
      <c r="BX61" s="366"/>
      <c r="BY61" s="366"/>
      <c r="BZ61" s="366"/>
      <c r="CA61" s="366"/>
      <c r="CB61" s="366"/>
      <c r="CC61" s="366"/>
      <c r="CD61" s="366"/>
      <c r="CE61" s="401">
        <f>CE59+CE60</f>
        <v>24999.999999989999</v>
      </c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</row>
    <row r="63" spans="1:105" s="178" customFormat="1" ht="14.25">
      <c r="A63" s="323" t="s">
        <v>273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</row>
    <row r="64" spans="1:105" ht="6" customHeight="1"/>
    <row r="65" spans="1:105" s="178" customFormat="1" ht="14.25">
      <c r="A65" s="178" t="s">
        <v>217</v>
      </c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398"/>
      <c r="AS65" s="398"/>
      <c r="AT65" s="398"/>
      <c r="AU65" s="398"/>
      <c r="AV65" s="398"/>
      <c r="AW65" s="398"/>
      <c r="AX65" s="398"/>
      <c r="AY65" s="398"/>
      <c r="AZ65" s="398"/>
      <c r="BA65" s="398"/>
      <c r="BB65" s="398"/>
      <c r="BC65" s="398"/>
      <c r="BD65" s="398"/>
      <c r="BE65" s="398"/>
      <c r="BF65" s="398"/>
      <c r="BG65" s="398"/>
      <c r="BH65" s="398"/>
      <c r="BI65" s="398"/>
      <c r="BJ65" s="398"/>
      <c r="BK65" s="398"/>
      <c r="BL65" s="398"/>
      <c r="BM65" s="398"/>
      <c r="BN65" s="398"/>
      <c r="BO65" s="398"/>
      <c r="BP65" s="398"/>
      <c r="BQ65" s="398"/>
      <c r="BR65" s="398"/>
      <c r="BS65" s="398"/>
      <c r="BT65" s="398"/>
      <c r="BU65" s="398"/>
      <c r="BV65" s="398"/>
      <c r="BW65" s="398"/>
      <c r="BX65" s="398"/>
      <c r="BY65" s="398"/>
      <c r="BZ65" s="398"/>
      <c r="CA65" s="398"/>
      <c r="CB65" s="398"/>
      <c r="CC65" s="398"/>
      <c r="CD65" s="398"/>
      <c r="CE65" s="398"/>
      <c r="CF65" s="398"/>
      <c r="CG65" s="398"/>
      <c r="CH65" s="398"/>
      <c r="CI65" s="398"/>
      <c r="CJ65" s="398"/>
      <c r="CK65" s="398"/>
      <c r="CL65" s="398"/>
      <c r="CM65" s="398"/>
      <c r="CN65" s="398"/>
      <c r="CO65" s="398"/>
      <c r="CP65" s="398"/>
      <c r="CQ65" s="398"/>
      <c r="CR65" s="398"/>
      <c r="CS65" s="398"/>
      <c r="CT65" s="398"/>
      <c r="CU65" s="398"/>
      <c r="CV65" s="398"/>
      <c r="CW65" s="398"/>
      <c r="CX65" s="398"/>
      <c r="CY65" s="398"/>
      <c r="CZ65" s="398"/>
      <c r="DA65" s="398"/>
    </row>
    <row r="66" spans="1:105" s="178" customFormat="1" ht="6" customHeight="1"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</row>
    <row r="67" spans="1:105" s="178" customFormat="1" ht="14.25">
      <c r="A67" s="399" t="s">
        <v>218</v>
      </c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400"/>
      <c r="AQ67" s="400"/>
      <c r="AR67" s="400"/>
      <c r="AS67" s="400"/>
      <c r="AT67" s="400"/>
      <c r="AU67" s="400"/>
      <c r="AV67" s="400"/>
      <c r="AW67" s="400"/>
      <c r="AX67" s="400"/>
      <c r="AY67" s="400"/>
      <c r="AZ67" s="400"/>
      <c r="BA67" s="400"/>
      <c r="BB67" s="400"/>
      <c r="BC67" s="400"/>
      <c r="BD67" s="400"/>
      <c r="BE67" s="400"/>
      <c r="BF67" s="400"/>
      <c r="BG67" s="400"/>
      <c r="BH67" s="400"/>
      <c r="BI67" s="400"/>
      <c r="BJ67" s="400"/>
      <c r="BK67" s="400"/>
      <c r="BL67" s="400"/>
      <c r="BM67" s="400"/>
      <c r="BN67" s="400"/>
      <c r="BO67" s="400"/>
      <c r="BP67" s="400"/>
      <c r="BQ67" s="400"/>
      <c r="BR67" s="400"/>
      <c r="BS67" s="400"/>
      <c r="BT67" s="400"/>
      <c r="BU67" s="400"/>
      <c r="BV67" s="400"/>
      <c r="BW67" s="400"/>
      <c r="BX67" s="400"/>
      <c r="BY67" s="400"/>
      <c r="BZ67" s="400"/>
      <c r="CA67" s="400"/>
      <c r="CB67" s="400"/>
      <c r="CC67" s="400"/>
      <c r="CD67" s="400"/>
      <c r="CE67" s="400"/>
      <c r="CF67" s="400"/>
      <c r="CG67" s="400"/>
      <c r="CH67" s="400"/>
      <c r="CI67" s="400"/>
      <c r="CJ67" s="400"/>
      <c r="CK67" s="400"/>
      <c r="CL67" s="400"/>
      <c r="CM67" s="400"/>
      <c r="CN67" s="400"/>
      <c r="CO67" s="400"/>
      <c r="CP67" s="400"/>
      <c r="CQ67" s="400"/>
      <c r="CR67" s="400"/>
      <c r="CS67" s="400"/>
      <c r="CT67" s="400"/>
      <c r="CU67" s="400"/>
      <c r="CV67" s="400"/>
      <c r="CW67" s="400"/>
      <c r="CX67" s="400"/>
      <c r="CY67" s="400"/>
      <c r="CZ67" s="400"/>
      <c r="DA67" s="400"/>
    </row>
    <row r="68" spans="1:105" ht="10.5" customHeight="1"/>
    <row r="69" spans="1:105" s="176" customFormat="1" ht="45" customHeight="1">
      <c r="A69" s="328" t="s">
        <v>220</v>
      </c>
      <c r="B69" s="329"/>
      <c r="C69" s="329"/>
      <c r="D69" s="329"/>
      <c r="E69" s="329"/>
      <c r="F69" s="329"/>
      <c r="G69" s="330"/>
      <c r="H69" s="328" t="s">
        <v>0</v>
      </c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  <c r="AX69" s="329"/>
      <c r="AY69" s="329"/>
      <c r="AZ69" s="329"/>
      <c r="BA69" s="329"/>
      <c r="BB69" s="329"/>
      <c r="BC69" s="330"/>
      <c r="BD69" s="328" t="s">
        <v>265</v>
      </c>
      <c r="BE69" s="329"/>
      <c r="BF69" s="329"/>
      <c r="BG69" s="329"/>
      <c r="BH69" s="329"/>
      <c r="BI69" s="329"/>
      <c r="BJ69" s="329"/>
      <c r="BK69" s="329"/>
      <c r="BL69" s="329"/>
      <c r="BM69" s="329"/>
      <c r="BN69" s="329"/>
      <c r="BO69" s="329"/>
      <c r="BP69" s="329"/>
      <c r="BQ69" s="329"/>
      <c r="BR69" s="329"/>
      <c r="BS69" s="330"/>
      <c r="BT69" s="328" t="s">
        <v>266</v>
      </c>
      <c r="BU69" s="329"/>
      <c r="BV69" s="329"/>
      <c r="BW69" s="329"/>
      <c r="BX69" s="329"/>
      <c r="BY69" s="329"/>
      <c r="BZ69" s="329"/>
      <c r="CA69" s="329"/>
      <c r="CB69" s="329"/>
      <c r="CC69" s="329"/>
      <c r="CD69" s="329"/>
      <c r="CE69" s="329"/>
      <c r="CF69" s="329"/>
      <c r="CG69" s="329"/>
      <c r="CH69" s="329"/>
      <c r="CI69" s="330"/>
      <c r="CJ69" s="328" t="s">
        <v>267</v>
      </c>
      <c r="CK69" s="329"/>
      <c r="CL69" s="329"/>
      <c r="CM69" s="329"/>
      <c r="CN69" s="329"/>
      <c r="CO69" s="329"/>
      <c r="CP69" s="329"/>
      <c r="CQ69" s="329"/>
      <c r="CR69" s="329"/>
      <c r="CS69" s="329"/>
      <c r="CT69" s="329"/>
      <c r="CU69" s="329"/>
      <c r="CV69" s="329"/>
      <c r="CW69" s="329"/>
      <c r="CX69" s="329"/>
      <c r="CY69" s="329"/>
      <c r="CZ69" s="329"/>
      <c r="DA69" s="330"/>
    </row>
    <row r="70" spans="1:105" s="85" customFormat="1" ht="12.75">
      <c r="A70" s="327">
        <v>1</v>
      </c>
      <c r="B70" s="327"/>
      <c r="C70" s="327"/>
      <c r="D70" s="327"/>
      <c r="E70" s="327"/>
      <c r="F70" s="327"/>
      <c r="G70" s="327"/>
      <c r="H70" s="327">
        <v>2</v>
      </c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>
        <v>3</v>
      </c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>
        <v>4</v>
      </c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327"/>
      <c r="CF70" s="327"/>
      <c r="CG70" s="327"/>
      <c r="CH70" s="327"/>
      <c r="CI70" s="327"/>
      <c r="CJ70" s="327">
        <v>5</v>
      </c>
      <c r="CK70" s="327"/>
      <c r="CL70" s="327"/>
      <c r="CM70" s="327"/>
      <c r="CN70" s="327"/>
      <c r="CO70" s="327"/>
      <c r="CP70" s="327"/>
      <c r="CQ70" s="327"/>
      <c r="CR70" s="327"/>
      <c r="CS70" s="327"/>
      <c r="CT70" s="327"/>
      <c r="CU70" s="327"/>
      <c r="CV70" s="327"/>
      <c r="CW70" s="327"/>
      <c r="CX70" s="327"/>
      <c r="CY70" s="327"/>
      <c r="CZ70" s="327"/>
      <c r="DA70" s="327"/>
    </row>
    <row r="71" spans="1:105" s="86" customFormat="1" ht="15" customHeight="1">
      <c r="A71" s="392"/>
      <c r="B71" s="392"/>
      <c r="C71" s="392"/>
      <c r="D71" s="392"/>
      <c r="E71" s="392"/>
      <c r="F71" s="392"/>
      <c r="G71" s="39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2"/>
      <c r="AZ71" s="402"/>
      <c r="BA71" s="402"/>
      <c r="BB71" s="402"/>
      <c r="BC71" s="402"/>
      <c r="BD71" s="366"/>
      <c r="BE71" s="366"/>
      <c r="BF71" s="366"/>
      <c r="BG71" s="366"/>
      <c r="BH71" s="366"/>
      <c r="BI71" s="366"/>
      <c r="BJ71" s="366"/>
      <c r="BK71" s="366"/>
      <c r="BL71" s="366"/>
      <c r="BM71" s="366"/>
      <c r="BN71" s="366"/>
      <c r="BO71" s="366"/>
      <c r="BP71" s="366"/>
      <c r="BQ71" s="366"/>
      <c r="BR71" s="366"/>
      <c r="BS71" s="366"/>
      <c r="BT71" s="366"/>
      <c r="BU71" s="366"/>
      <c r="BV71" s="366"/>
      <c r="BW71" s="366"/>
      <c r="BX71" s="366"/>
      <c r="BY71" s="366"/>
      <c r="BZ71" s="366"/>
      <c r="CA71" s="366"/>
      <c r="CB71" s="366"/>
      <c r="CC71" s="366"/>
      <c r="CD71" s="366"/>
      <c r="CE71" s="366"/>
      <c r="CF71" s="366"/>
      <c r="CG71" s="366"/>
      <c r="CH71" s="366"/>
      <c r="CI71" s="366"/>
      <c r="CJ71" s="366"/>
      <c r="CK71" s="366"/>
      <c r="CL71" s="366"/>
      <c r="CM71" s="366"/>
      <c r="CN71" s="366"/>
      <c r="CO71" s="366"/>
      <c r="CP71" s="366"/>
      <c r="CQ71" s="366"/>
      <c r="CR71" s="366"/>
      <c r="CS71" s="366"/>
      <c r="CT71" s="366"/>
      <c r="CU71" s="366"/>
      <c r="CV71" s="366"/>
      <c r="CW71" s="366"/>
      <c r="CX71" s="366"/>
      <c r="CY71" s="366"/>
      <c r="CZ71" s="366"/>
      <c r="DA71" s="366"/>
    </row>
    <row r="72" spans="1:105" s="86" customFormat="1" ht="15" customHeight="1">
      <c r="A72" s="392"/>
      <c r="B72" s="392"/>
      <c r="C72" s="392"/>
      <c r="D72" s="392"/>
      <c r="E72" s="392"/>
      <c r="F72" s="392"/>
      <c r="G72" s="39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2"/>
      <c r="AZ72" s="402"/>
      <c r="BA72" s="402"/>
      <c r="BB72" s="402"/>
      <c r="BC72" s="402"/>
      <c r="BD72" s="366"/>
      <c r="BE72" s="366"/>
      <c r="BF72" s="366"/>
      <c r="BG72" s="366"/>
      <c r="BH72" s="366"/>
      <c r="BI72" s="366"/>
      <c r="BJ72" s="366"/>
      <c r="BK72" s="366"/>
      <c r="BL72" s="366"/>
      <c r="BM72" s="366"/>
      <c r="BN72" s="366"/>
      <c r="BO72" s="366"/>
      <c r="BP72" s="366"/>
      <c r="BQ72" s="366"/>
      <c r="BR72" s="366"/>
      <c r="BS72" s="366"/>
      <c r="BT72" s="366"/>
      <c r="BU72" s="366"/>
      <c r="BV72" s="366"/>
      <c r="BW72" s="366"/>
      <c r="BX72" s="366"/>
      <c r="BY72" s="366"/>
      <c r="BZ72" s="366"/>
      <c r="CA72" s="366"/>
      <c r="CB72" s="366"/>
      <c r="CC72" s="366"/>
      <c r="CD72" s="366"/>
      <c r="CE72" s="366"/>
      <c r="CF72" s="366"/>
      <c r="CG72" s="366"/>
      <c r="CH72" s="366"/>
      <c r="CI72" s="366"/>
      <c r="CJ72" s="366"/>
      <c r="CK72" s="366"/>
      <c r="CL72" s="366"/>
      <c r="CM72" s="366"/>
      <c r="CN72" s="366"/>
      <c r="CO72" s="366"/>
      <c r="CP72" s="366"/>
      <c r="CQ72" s="366"/>
      <c r="CR72" s="366"/>
      <c r="CS72" s="366"/>
      <c r="CT72" s="366"/>
      <c r="CU72" s="366"/>
      <c r="CV72" s="366"/>
      <c r="CW72" s="366"/>
      <c r="CX72" s="366"/>
      <c r="CY72" s="366"/>
      <c r="CZ72" s="366"/>
      <c r="DA72" s="366"/>
    </row>
    <row r="73" spans="1:105" s="86" customFormat="1" ht="15" customHeight="1">
      <c r="A73" s="392"/>
      <c r="B73" s="392"/>
      <c r="C73" s="392"/>
      <c r="D73" s="392"/>
      <c r="E73" s="392"/>
      <c r="F73" s="392"/>
      <c r="G73" s="392"/>
      <c r="H73" s="389" t="s">
        <v>229</v>
      </c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90"/>
      <c r="BD73" s="366" t="s">
        <v>7</v>
      </c>
      <c r="BE73" s="366"/>
      <c r="BF73" s="366"/>
      <c r="BG73" s="366"/>
      <c r="BH73" s="366"/>
      <c r="BI73" s="366"/>
      <c r="BJ73" s="366"/>
      <c r="BK73" s="366"/>
      <c r="BL73" s="366"/>
      <c r="BM73" s="366"/>
      <c r="BN73" s="366"/>
      <c r="BO73" s="366"/>
      <c r="BP73" s="366"/>
      <c r="BQ73" s="366"/>
      <c r="BR73" s="366"/>
      <c r="BS73" s="366"/>
      <c r="BT73" s="366" t="s">
        <v>7</v>
      </c>
      <c r="BU73" s="366"/>
      <c r="BV73" s="366"/>
      <c r="BW73" s="366"/>
      <c r="BX73" s="366"/>
      <c r="BY73" s="366"/>
      <c r="BZ73" s="366"/>
      <c r="CA73" s="366"/>
      <c r="CB73" s="366"/>
      <c r="CC73" s="366"/>
      <c r="CD73" s="366"/>
      <c r="CE73" s="366"/>
      <c r="CF73" s="366"/>
      <c r="CG73" s="366"/>
      <c r="CH73" s="366"/>
      <c r="CI73" s="366"/>
      <c r="CJ73" s="366"/>
      <c r="CK73" s="366"/>
      <c r="CL73" s="366"/>
      <c r="CM73" s="366"/>
      <c r="CN73" s="366"/>
      <c r="CO73" s="366"/>
      <c r="CP73" s="366"/>
      <c r="CQ73" s="366"/>
      <c r="CR73" s="366"/>
      <c r="CS73" s="366"/>
      <c r="CT73" s="366"/>
      <c r="CU73" s="366"/>
      <c r="CV73" s="366"/>
      <c r="CW73" s="366"/>
      <c r="CX73" s="366"/>
      <c r="CY73" s="366"/>
      <c r="CZ73" s="366"/>
      <c r="DA73" s="366"/>
    </row>
    <row r="75" spans="1:105" s="178" customFormat="1" ht="27" customHeight="1">
      <c r="A75" s="404" t="s">
        <v>274</v>
      </c>
      <c r="B75" s="404"/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</row>
    <row r="76" spans="1:105" ht="6" customHeight="1"/>
    <row r="77" spans="1:105" s="178" customFormat="1" ht="14.25">
      <c r="A77" s="178" t="s">
        <v>217</v>
      </c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398"/>
      <c r="BW77" s="398"/>
      <c r="BX77" s="398"/>
      <c r="BY77" s="398"/>
      <c r="BZ77" s="398"/>
      <c r="CA77" s="398"/>
      <c r="CB77" s="398"/>
      <c r="CC77" s="398"/>
      <c r="CD77" s="398"/>
      <c r="CE77" s="398"/>
      <c r="CF77" s="398"/>
      <c r="CG77" s="398"/>
      <c r="CH77" s="398"/>
      <c r="CI77" s="398"/>
      <c r="CJ77" s="398"/>
      <c r="CK77" s="398"/>
      <c r="CL77" s="398"/>
      <c r="CM77" s="398"/>
      <c r="CN77" s="398"/>
      <c r="CO77" s="398"/>
      <c r="CP77" s="398"/>
      <c r="CQ77" s="398"/>
      <c r="CR77" s="398"/>
      <c r="CS77" s="398"/>
      <c r="CT77" s="398"/>
      <c r="CU77" s="398"/>
      <c r="CV77" s="398"/>
      <c r="CW77" s="398"/>
      <c r="CX77" s="398"/>
      <c r="CY77" s="398"/>
      <c r="CZ77" s="398"/>
      <c r="DA77" s="398"/>
    </row>
    <row r="78" spans="1:105" s="178" customFormat="1" ht="6" customHeight="1"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</row>
    <row r="79" spans="1:105" s="178" customFormat="1" ht="14.25">
      <c r="A79" s="399" t="s">
        <v>218</v>
      </c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400"/>
      <c r="AQ79" s="400"/>
      <c r="AR79" s="400"/>
      <c r="AS79" s="400"/>
      <c r="AT79" s="400"/>
      <c r="AU79" s="400"/>
      <c r="AV79" s="400"/>
      <c r="AW79" s="400"/>
      <c r="AX79" s="400"/>
      <c r="AY79" s="400"/>
      <c r="AZ79" s="400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0"/>
      <c r="BS79" s="400"/>
      <c r="BT79" s="400"/>
      <c r="BU79" s="400"/>
      <c r="BV79" s="400"/>
      <c r="BW79" s="400"/>
      <c r="BX79" s="400"/>
      <c r="BY79" s="400"/>
      <c r="BZ79" s="400"/>
      <c r="CA79" s="400"/>
      <c r="CB79" s="400"/>
      <c r="CC79" s="400"/>
      <c r="CD79" s="400"/>
      <c r="CE79" s="400"/>
      <c r="CF79" s="400"/>
      <c r="CG79" s="400"/>
      <c r="CH79" s="400"/>
      <c r="CI79" s="400"/>
      <c r="CJ79" s="400"/>
      <c r="CK79" s="400"/>
      <c r="CL79" s="400"/>
      <c r="CM79" s="400"/>
      <c r="CN79" s="400"/>
      <c r="CO79" s="400"/>
      <c r="CP79" s="400"/>
      <c r="CQ79" s="400"/>
      <c r="CR79" s="400"/>
      <c r="CS79" s="400"/>
      <c r="CT79" s="400"/>
      <c r="CU79" s="400"/>
      <c r="CV79" s="400"/>
      <c r="CW79" s="400"/>
      <c r="CX79" s="400"/>
      <c r="CY79" s="400"/>
      <c r="CZ79" s="400"/>
      <c r="DA79" s="400"/>
    </row>
    <row r="80" spans="1:105" ht="10.5" customHeight="1"/>
    <row r="81" spans="1:105" s="176" customFormat="1" ht="45" customHeight="1">
      <c r="A81" s="328" t="s">
        <v>220</v>
      </c>
      <c r="B81" s="329"/>
      <c r="C81" s="329"/>
      <c r="D81" s="329"/>
      <c r="E81" s="329"/>
      <c r="F81" s="329"/>
      <c r="G81" s="330"/>
      <c r="H81" s="328" t="s">
        <v>0</v>
      </c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  <c r="AX81" s="329"/>
      <c r="AY81" s="329"/>
      <c r="AZ81" s="329"/>
      <c r="BA81" s="329"/>
      <c r="BB81" s="329"/>
      <c r="BC81" s="330"/>
      <c r="BD81" s="328" t="s">
        <v>265</v>
      </c>
      <c r="BE81" s="329"/>
      <c r="BF81" s="329"/>
      <c r="BG81" s="329"/>
      <c r="BH81" s="329"/>
      <c r="BI81" s="329"/>
      <c r="BJ81" s="329"/>
      <c r="BK81" s="329"/>
      <c r="BL81" s="329"/>
      <c r="BM81" s="329"/>
      <c r="BN81" s="329"/>
      <c r="BO81" s="329"/>
      <c r="BP81" s="329"/>
      <c r="BQ81" s="329"/>
      <c r="BR81" s="329"/>
      <c r="BS81" s="330"/>
      <c r="BT81" s="328" t="s">
        <v>266</v>
      </c>
      <c r="BU81" s="329"/>
      <c r="BV81" s="329"/>
      <c r="BW81" s="329"/>
      <c r="BX81" s="329"/>
      <c r="BY81" s="329"/>
      <c r="BZ81" s="329"/>
      <c r="CA81" s="329"/>
      <c r="CB81" s="329"/>
      <c r="CC81" s="329"/>
      <c r="CD81" s="329"/>
      <c r="CE81" s="329"/>
      <c r="CF81" s="329"/>
      <c r="CG81" s="329"/>
      <c r="CH81" s="329"/>
      <c r="CI81" s="330"/>
      <c r="CJ81" s="328" t="s">
        <v>267</v>
      </c>
      <c r="CK81" s="329"/>
      <c r="CL81" s="329"/>
      <c r="CM81" s="329"/>
      <c r="CN81" s="329"/>
      <c r="CO81" s="329"/>
      <c r="CP81" s="329"/>
      <c r="CQ81" s="329"/>
      <c r="CR81" s="329"/>
      <c r="CS81" s="329"/>
      <c r="CT81" s="329"/>
      <c r="CU81" s="329"/>
      <c r="CV81" s="329"/>
      <c r="CW81" s="329"/>
      <c r="CX81" s="329"/>
      <c r="CY81" s="329"/>
      <c r="CZ81" s="329"/>
      <c r="DA81" s="330"/>
    </row>
    <row r="82" spans="1:105" s="85" customFormat="1" ht="12.75">
      <c r="A82" s="327">
        <v>1</v>
      </c>
      <c r="B82" s="327"/>
      <c r="C82" s="327"/>
      <c r="D82" s="327"/>
      <c r="E82" s="327"/>
      <c r="F82" s="327"/>
      <c r="G82" s="327"/>
      <c r="H82" s="327">
        <v>2</v>
      </c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>
        <v>3</v>
      </c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>
        <v>4</v>
      </c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327"/>
      <c r="CF82" s="327"/>
      <c r="CG82" s="327"/>
      <c r="CH82" s="327"/>
      <c r="CI82" s="327"/>
      <c r="CJ82" s="327">
        <v>5</v>
      </c>
      <c r="CK82" s="327"/>
      <c r="CL82" s="327"/>
      <c r="CM82" s="327"/>
      <c r="CN82" s="327"/>
      <c r="CO82" s="327"/>
      <c r="CP82" s="327"/>
      <c r="CQ82" s="327"/>
      <c r="CR82" s="327"/>
      <c r="CS82" s="327"/>
      <c r="CT82" s="327"/>
      <c r="CU82" s="327"/>
      <c r="CV82" s="327"/>
      <c r="CW82" s="327"/>
      <c r="CX82" s="327"/>
      <c r="CY82" s="327"/>
      <c r="CZ82" s="327"/>
      <c r="DA82" s="327"/>
    </row>
    <row r="83" spans="1:105" s="86" customFormat="1" ht="15" customHeight="1">
      <c r="A83" s="392"/>
      <c r="B83" s="392"/>
      <c r="C83" s="392"/>
      <c r="D83" s="392"/>
      <c r="E83" s="392"/>
      <c r="F83" s="392"/>
      <c r="G83" s="39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2"/>
      <c r="AZ83" s="402"/>
      <c r="BA83" s="402"/>
      <c r="BB83" s="402"/>
      <c r="BC83" s="402"/>
      <c r="BD83" s="366"/>
      <c r="BE83" s="366"/>
      <c r="BF83" s="366"/>
      <c r="BG83" s="366"/>
      <c r="BH83" s="366"/>
      <c r="BI83" s="366"/>
      <c r="BJ83" s="366"/>
      <c r="BK83" s="366"/>
      <c r="BL83" s="366"/>
      <c r="BM83" s="366"/>
      <c r="BN83" s="366"/>
      <c r="BO83" s="366"/>
      <c r="BP83" s="366"/>
      <c r="BQ83" s="366"/>
      <c r="BR83" s="366"/>
      <c r="BS83" s="366"/>
      <c r="BT83" s="366"/>
      <c r="BU83" s="366"/>
      <c r="BV83" s="366"/>
      <c r="BW83" s="366"/>
      <c r="BX83" s="366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366"/>
      <c r="CL83" s="366"/>
      <c r="CM83" s="366"/>
      <c r="CN83" s="366"/>
      <c r="CO83" s="366"/>
      <c r="CP83" s="366"/>
      <c r="CQ83" s="366"/>
      <c r="CR83" s="366"/>
      <c r="CS83" s="366"/>
      <c r="CT83" s="366"/>
      <c r="CU83" s="366"/>
      <c r="CV83" s="366"/>
      <c r="CW83" s="366"/>
      <c r="CX83" s="366"/>
      <c r="CY83" s="366"/>
      <c r="CZ83" s="366"/>
      <c r="DA83" s="366"/>
    </row>
    <row r="84" spans="1:105" s="86" customFormat="1" ht="15" customHeight="1">
      <c r="A84" s="392"/>
      <c r="B84" s="392"/>
      <c r="C84" s="392"/>
      <c r="D84" s="392"/>
      <c r="E84" s="392"/>
      <c r="F84" s="392"/>
      <c r="G84" s="39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2"/>
      <c r="AZ84" s="402"/>
      <c r="BA84" s="402"/>
      <c r="BB84" s="402"/>
      <c r="BC84" s="402"/>
      <c r="BD84" s="366"/>
      <c r="BE84" s="366"/>
      <c r="BF84" s="366"/>
      <c r="BG84" s="366"/>
      <c r="BH84" s="366"/>
      <c r="BI84" s="366"/>
      <c r="BJ84" s="366"/>
      <c r="BK84" s="366"/>
      <c r="BL84" s="366"/>
      <c r="BM84" s="366"/>
      <c r="BN84" s="366"/>
      <c r="BO84" s="366"/>
      <c r="BP84" s="366"/>
      <c r="BQ84" s="366"/>
      <c r="BR84" s="366"/>
      <c r="BS84" s="366"/>
      <c r="BT84" s="366"/>
      <c r="BU84" s="366"/>
      <c r="BV84" s="366"/>
      <c r="BW84" s="366"/>
      <c r="BX84" s="366"/>
      <c r="BY84" s="366"/>
      <c r="BZ84" s="366"/>
      <c r="CA84" s="366"/>
      <c r="CB84" s="366"/>
      <c r="CC84" s="366"/>
      <c r="CD84" s="366"/>
      <c r="CE84" s="366"/>
      <c r="CF84" s="366"/>
      <c r="CG84" s="366"/>
      <c r="CH84" s="366"/>
      <c r="CI84" s="366"/>
      <c r="CJ84" s="366"/>
      <c r="CK84" s="366"/>
      <c r="CL84" s="366"/>
      <c r="CM84" s="366"/>
      <c r="CN84" s="366"/>
      <c r="CO84" s="366"/>
      <c r="CP84" s="366"/>
      <c r="CQ84" s="366"/>
      <c r="CR84" s="366"/>
      <c r="CS84" s="366"/>
      <c r="CT84" s="366"/>
      <c r="CU84" s="366"/>
      <c r="CV84" s="366"/>
      <c r="CW84" s="366"/>
      <c r="CX84" s="366"/>
      <c r="CY84" s="366"/>
      <c r="CZ84" s="366"/>
      <c r="DA84" s="366"/>
    </row>
    <row r="85" spans="1:105" s="86" customFormat="1" ht="15" customHeight="1">
      <c r="A85" s="392"/>
      <c r="B85" s="392"/>
      <c r="C85" s="392"/>
      <c r="D85" s="392"/>
      <c r="E85" s="392"/>
      <c r="F85" s="392"/>
      <c r="G85" s="392"/>
      <c r="H85" s="389" t="s">
        <v>229</v>
      </c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  <c r="AQ85" s="389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90"/>
      <c r="BD85" s="366" t="s">
        <v>7</v>
      </c>
      <c r="BE85" s="366"/>
      <c r="BF85" s="366"/>
      <c r="BG85" s="366"/>
      <c r="BH85" s="366"/>
      <c r="BI85" s="366"/>
      <c r="BJ85" s="366"/>
      <c r="BK85" s="366"/>
      <c r="BL85" s="366"/>
      <c r="BM85" s="366"/>
      <c r="BN85" s="366"/>
      <c r="BO85" s="366"/>
      <c r="BP85" s="366"/>
      <c r="BQ85" s="366"/>
      <c r="BR85" s="366"/>
      <c r="BS85" s="366"/>
      <c r="BT85" s="366" t="s">
        <v>7</v>
      </c>
      <c r="BU85" s="366"/>
      <c r="BV85" s="366"/>
      <c r="BW85" s="366"/>
      <c r="BX85" s="366"/>
      <c r="BY85" s="366"/>
      <c r="BZ85" s="366"/>
      <c r="CA85" s="366"/>
      <c r="CB85" s="366"/>
      <c r="CC85" s="366"/>
      <c r="CD85" s="366"/>
      <c r="CE85" s="366"/>
      <c r="CF85" s="366"/>
      <c r="CG85" s="366"/>
      <c r="CH85" s="366"/>
      <c r="CI85" s="366"/>
      <c r="CJ85" s="366"/>
      <c r="CK85" s="366"/>
      <c r="CL85" s="366"/>
      <c r="CM85" s="366"/>
      <c r="CN85" s="366"/>
      <c r="CO85" s="366"/>
      <c r="CP85" s="366"/>
      <c r="CQ85" s="366"/>
      <c r="CR85" s="366"/>
      <c r="CS85" s="366"/>
      <c r="CT85" s="366"/>
      <c r="CU85" s="366"/>
      <c r="CV85" s="366"/>
      <c r="CW85" s="366"/>
      <c r="CX85" s="366"/>
      <c r="CY85" s="366"/>
      <c r="CZ85" s="366"/>
      <c r="DA85" s="366"/>
    </row>
    <row r="87" spans="1:105" s="178" customFormat="1" ht="14.25">
      <c r="A87" s="323" t="s">
        <v>275</v>
      </c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3"/>
      <c r="AU87" s="323"/>
      <c r="AV87" s="323"/>
      <c r="AW87" s="323"/>
      <c r="AX87" s="323"/>
      <c r="AY87" s="323"/>
      <c r="AZ87" s="323"/>
      <c r="BA87" s="323"/>
      <c r="BB87" s="323"/>
      <c r="BC87" s="323"/>
      <c r="BD87" s="323"/>
      <c r="BE87" s="323"/>
      <c r="BF87" s="323"/>
      <c r="BG87" s="323"/>
      <c r="BH87" s="323"/>
      <c r="BI87" s="323"/>
      <c r="BJ87" s="323"/>
      <c r="BK87" s="323"/>
      <c r="BL87" s="323"/>
      <c r="BM87" s="323"/>
      <c r="BN87" s="323"/>
      <c r="BO87" s="323"/>
      <c r="BP87" s="323"/>
      <c r="BQ87" s="323"/>
      <c r="BR87" s="323"/>
      <c r="BS87" s="323"/>
      <c r="BT87" s="323"/>
      <c r="BU87" s="323"/>
      <c r="BV87" s="323"/>
      <c r="BW87" s="323"/>
      <c r="BX87" s="323"/>
      <c r="BY87" s="323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  <c r="CX87" s="323"/>
      <c r="CY87" s="323"/>
      <c r="CZ87" s="323"/>
      <c r="DA87" s="323"/>
    </row>
    <row r="88" spans="1:105" ht="6" customHeight="1"/>
    <row r="89" spans="1:105" s="178" customFormat="1" ht="14.25">
      <c r="A89" s="178" t="s">
        <v>217</v>
      </c>
      <c r="X89" s="398" t="s">
        <v>451</v>
      </c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  <c r="AK89" s="398"/>
      <c r="AL89" s="398"/>
      <c r="AM89" s="398"/>
      <c r="AN89" s="398"/>
      <c r="AO89" s="398"/>
      <c r="AP89" s="398"/>
      <c r="AQ89" s="398"/>
      <c r="AR89" s="398"/>
      <c r="AS89" s="398"/>
      <c r="AT89" s="398"/>
      <c r="AU89" s="398"/>
      <c r="AV89" s="398"/>
      <c r="AW89" s="398"/>
      <c r="AX89" s="398"/>
      <c r="AY89" s="398"/>
      <c r="AZ89" s="398"/>
      <c r="BA89" s="398"/>
      <c r="BB89" s="398"/>
      <c r="BC89" s="398"/>
      <c r="BD89" s="398"/>
      <c r="BE89" s="398"/>
      <c r="BF89" s="398"/>
      <c r="BG89" s="398"/>
      <c r="BH89" s="398"/>
      <c r="BI89" s="398"/>
      <c r="BJ89" s="398"/>
      <c r="BK89" s="398"/>
      <c r="BL89" s="398"/>
      <c r="BM89" s="398"/>
      <c r="BN89" s="398"/>
      <c r="BO89" s="398"/>
      <c r="BP89" s="398"/>
      <c r="BQ89" s="398"/>
      <c r="BR89" s="398"/>
      <c r="BS89" s="398"/>
      <c r="BT89" s="398"/>
      <c r="BU89" s="398"/>
      <c r="BV89" s="398"/>
      <c r="BW89" s="398"/>
      <c r="BX89" s="398"/>
      <c r="BY89" s="398"/>
      <c r="BZ89" s="398"/>
      <c r="CA89" s="398"/>
      <c r="CB89" s="398"/>
      <c r="CC89" s="398"/>
      <c r="CD89" s="398"/>
      <c r="CE89" s="398"/>
      <c r="CF89" s="398"/>
      <c r="CG89" s="398"/>
      <c r="CH89" s="398"/>
      <c r="CI89" s="398"/>
      <c r="CJ89" s="398"/>
      <c r="CK89" s="398"/>
      <c r="CL89" s="398"/>
      <c r="CM89" s="398"/>
      <c r="CN89" s="398"/>
      <c r="CO89" s="398"/>
      <c r="CP89" s="398"/>
      <c r="CQ89" s="398"/>
      <c r="CR89" s="398"/>
      <c r="CS89" s="398"/>
      <c r="CT89" s="398"/>
      <c r="CU89" s="398"/>
      <c r="CV89" s="398"/>
      <c r="CW89" s="398"/>
      <c r="CX89" s="398"/>
      <c r="CY89" s="398"/>
      <c r="CZ89" s="398"/>
      <c r="DA89" s="398"/>
    </row>
    <row r="90" spans="1:105" s="178" customFormat="1" ht="6" customHeight="1"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</row>
    <row r="91" spans="1:105" s="178" customFormat="1" ht="14.25">
      <c r="A91" s="399" t="s">
        <v>218</v>
      </c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400" t="s">
        <v>462</v>
      </c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0"/>
      <c r="BV91" s="400"/>
      <c r="BW91" s="400"/>
      <c r="BX91" s="400"/>
      <c r="BY91" s="400"/>
      <c r="BZ91" s="400"/>
      <c r="CA91" s="400"/>
      <c r="CB91" s="400"/>
      <c r="CC91" s="400"/>
      <c r="CD91" s="400"/>
      <c r="CE91" s="400"/>
      <c r="CF91" s="400"/>
      <c r="CG91" s="400"/>
      <c r="CH91" s="400"/>
      <c r="CI91" s="400"/>
      <c r="CJ91" s="400"/>
      <c r="CK91" s="400"/>
      <c r="CL91" s="400"/>
      <c r="CM91" s="400"/>
      <c r="CN91" s="400"/>
      <c r="CO91" s="400"/>
      <c r="CP91" s="400"/>
      <c r="CQ91" s="400"/>
      <c r="CR91" s="400"/>
      <c r="CS91" s="400"/>
      <c r="CT91" s="400"/>
      <c r="CU91" s="400"/>
      <c r="CV91" s="400"/>
      <c r="CW91" s="400"/>
      <c r="CX91" s="400"/>
      <c r="CY91" s="400"/>
      <c r="CZ91" s="400"/>
      <c r="DA91" s="400"/>
    </row>
    <row r="92" spans="1:105" ht="10.5" customHeight="1"/>
    <row r="93" spans="1:105" s="178" customFormat="1" ht="14.25">
      <c r="A93" s="323" t="s">
        <v>276</v>
      </c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  <c r="CX93" s="323"/>
      <c r="CY93" s="323"/>
      <c r="CZ93" s="323"/>
      <c r="DA93" s="323"/>
    </row>
    <row r="94" spans="1:105" ht="10.5" customHeight="1"/>
    <row r="95" spans="1:105" s="176" customFormat="1" ht="45" customHeight="1">
      <c r="A95" s="337" t="s">
        <v>220</v>
      </c>
      <c r="B95" s="338"/>
      <c r="C95" s="338"/>
      <c r="D95" s="338"/>
      <c r="E95" s="338"/>
      <c r="F95" s="338"/>
      <c r="G95" s="339"/>
      <c r="H95" s="337" t="s">
        <v>269</v>
      </c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9"/>
      <c r="AP95" s="337" t="s">
        <v>277</v>
      </c>
      <c r="AQ95" s="338"/>
      <c r="AR95" s="338"/>
      <c r="AS95" s="338"/>
      <c r="AT95" s="338"/>
      <c r="AU95" s="338"/>
      <c r="AV95" s="338"/>
      <c r="AW95" s="338"/>
      <c r="AX95" s="338"/>
      <c r="AY95" s="338"/>
      <c r="AZ95" s="338"/>
      <c r="BA95" s="338"/>
      <c r="BB95" s="338"/>
      <c r="BC95" s="338"/>
      <c r="BD95" s="338"/>
      <c r="BE95" s="339"/>
      <c r="BF95" s="337" t="s">
        <v>278</v>
      </c>
      <c r="BG95" s="338"/>
      <c r="BH95" s="338"/>
      <c r="BI95" s="338"/>
      <c r="BJ95" s="338"/>
      <c r="BK95" s="338"/>
      <c r="BL95" s="338"/>
      <c r="BM95" s="338"/>
      <c r="BN95" s="338"/>
      <c r="BO95" s="338"/>
      <c r="BP95" s="338"/>
      <c r="BQ95" s="338"/>
      <c r="BR95" s="338"/>
      <c r="BS95" s="338"/>
      <c r="BT95" s="338"/>
      <c r="BU95" s="339"/>
      <c r="BV95" s="337" t="s">
        <v>279</v>
      </c>
      <c r="BW95" s="338"/>
      <c r="BX95" s="338"/>
      <c r="BY95" s="338"/>
      <c r="BZ95" s="338"/>
      <c r="CA95" s="338"/>
      <c r="CB95" s="338"/>
      <c r="CC95" s="338"/>
      <c r="CD95" s="338"/>
      <c r="CE95" s="338"/>
      <c r="CF95" s="338"/>
      <c r="CG95" s="338"/>
      <c r="CH95" s="338"/>
      <c r="CI95" s="338"/>
      <c r="CJ95" s="338"/>
      <c r="CK95" s="339"/>
      <c r="CL95" s="337" t="s">
        <v>235</v>
      </c>
      <c r="CM95" s="338"/>
      <c r="CN95" s="338"/>
      <c r="CO95" s="338"/>
      <c r="CP95" s="338"/>
      <c r="CQ95" s="338"/>
      <c r="CR95" s="338"/>
      <c r="CS95" s="338"/>
      <c r="CT95" s="338"/>
      <c r="CU95" s="338"/>
      <c r="CV95" s="338"/>
      <c r="CW95" s="338"/>
      <c r="CX95" s="338"/>
      <c r="CY95" s="338"/>
      <c r="CZ95" s="338"/>
      <c r="DA95" s="339"/>
    </row>
    <row r="96" spans="1:105" s="85" customFormat="1" ht="12.75">
      <c r="A96" s="327">
        <v>1</v>
      </c>
      <c r="B96" s="327"/>
      <c r="C96" s="327"/>
      <c r="D96" s="327"/>
      <c r="E96" s="327"/>
      <c r="F96" s="327"/>
      <c r="G96" s="327"/>
      <c r="H96" s="327">
        <v>2</v>
      </c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  <c r="AI96" s="327"/>
      <c r="AJ96" s="327"/>
      <c r="AK96" s="327"/>
      <c r="AL96" s="327"/>
      <c r="AM96" s="327"/>
      <c r="AN96" s="327"/>
      <c r="AO96" s="327"/>
      <c r="AP96" s="327">
        <v>3</v>
      </c>
      <c r="AQ96" s="327"/>
      <c r="AR96" s="327"/>
      <c r="AS96" s="327"/>
      <c r="AT96" s="327"/>
      <c r="AU96" s="327"/>
      <c r="AV96" s="327"/>
      <c r="AW96" s="327"/>
      <c r="AX96" s="327"/>
      <c r="AY96" s="327"/>
      <c r="AZ96" s="327"/>
      <c r="BA96" s="327"/>
      <c r="BB96" s="327"/>
      <c r="BC96" s="327"/>
      <c r="BD96" s="327"/>
      <c r="BE96" s="327"/>
      <c r="BF96" s="327">
        <v>4</v>
      </c>
      <c r="BG96" s="327"/>
      <c r="BH96" s="327"/>
      <c r="BI96" s="327"/>
      <c r="BJ96" s="327"/>
      <c r="BK96" s="327"/>
      <c r="BL96" s="327"/>
      <c r="BM96" s="327"/>
      <c r="BN96" s="327"/>
      <c r="BO96" s="327"/>
      <c r="BP96" s="327"/>
      <c r="BQ96" s="327"/>
      <c r="BR96" s="327"/>
      <c r="BS96" s="327"/>
      <c r="BT96" s="327"/>
      <c r="BU96" s="327"/>
      <c r="BV96" s="327">
        <v>5</v>
      </c>
      <c r="BW96" s="327"/>
      <c r="BX96" s="327"/>
      <c r="BY96" s="327"/>
      <c r="BZ96" s="327"/>
      <c r="CA96" s="327"/>
      <c r="CB96" s="327"/>
      <c r="CC96" s="327"/>
      <c r="CD96" s="327"/>
      <c r="CE96" s="327"/>
      <c r="CF96" s="327"/>
      <c r="CG96" s="327"/>
      <c r="CH96" s="327"/>
      <c r="CI96" s="327"/>
      <c r="CJ96" s="327"/>
      <c r="CK96" s="327"/>
      <c r="CL96" s="327">
        <v>6</v>
      </c>
      <c r="CM96" s="327"/>
      <c r="CN96" s="327"/>
      <c r="CO96" s="327"/>
      <c r="CP96" s="327"/>
      <c r="CQ96" s="327"/>
      <c r="CR96" s="327"/>
      <c r="CS96" s="327"/>
      <c r="CT96" s="327"/>
      <c r="CU96" s="327"/>
      <c r="CV96" s="327"/>
      <c r="CW96" s="327"/>
      <c r="CX96" s="327"/>
      <c r="CY96" s="327"/>
      <c r="CZ96" s="327"/>
      <c r="DA96" s="327"/>
    </row>
    <row r="97" spans="1:105" s="86" customFormat="1" ht="15" customHeight="1">
      <c r="A97" s="392" t="s">
        <v>244</v>
      </c>
      <c r="B97" s="392"/>
      <c r="C97" s="392"/>
      <c r="D97" s="392"/>
      <c r="E97" s="392"/>
      <c r="F97" s="392"/>
      <c r="G97" s="39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66"/>
      <c r="BE97" s="366"/>
      <c r="BF97" s="366"/>
      <c r="BG97" s="366"/>
      <c r="BH97" s="366"/>
      <c r="BI97" s="366"/>
      <c r="BJ97" s="366"/>
      <c r="BK97" s="366"/>
      <c r="BL97" s="366"/>
      <c r="BM97" s="366"/>
      <c r="BN97" s="366"/>
      <c r="BO97" s="366"/>
      <c r="BP97" s="366"/>
      <c r="BQ97" s="366"/>
      <c r="BR97" s="366"/>
      <c r="BS97" s="366"/>
      <c r="BT97" s="366"/>
      <c r="BU97" s="366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366"/>
      <c r="CM97" s="366"/>
      <c r="CN97" s="366"/>
      <c r="CO97" s="366"/>
      <c r="CP97" s="366"/>
      <c r="CQ97" s="366"/>
      <c r="CR97" s="366"/>
      <c r="CS97" s="366"/>
      <c r="CT97" s="366"/>
      <c r="CU97" s="366"/>
      <c r="CV97" s="366"/>
      <c r="CW97" s="366"/>
      <c r="CX97" s="366"/>
      <c r="CY97" s="366"/>
      <c r="CZ97" s="366"/>
      <c r="DA97" s="366"/>
    </row>
    <row r="98" spans="1:105" s="86" customFormat="1" ht="15" customHeight="1">
      <c r="A98" s="392"/>
      <c r="B98" s="392"/>
      <c r="C98" s="392"/>
      <c r="D98" s="392"/>
      <c r="E98" s="392"/>
      <c r="F98" s="392"/>
      <c r="G98" s="39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366"/>
      <c r="AQ98" s="366"/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  <c r="BG98" s="366"/>
      <c r="BH98" s="366"/>
      <c r="BI98" s="366"/>
      <c r="BJ98" s="366"/>
      <c r="BK98" s="366"/>
      <c r="BL98" s="366"/>
      <c r="BM98" s="366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6"/>
      <c r="CB98" s="366"/>
      <c r="CC98" s="366"/>
      <c r="CD98" s="366"/>
      <c r="CE98" s="366"/>
      <c r="CF98" s="366"/>
      <c r="CG98" s="366"/>
      <c r="CH98" s="366"/>
      <c r="CI98" s="366"/>
      <c r="CJ98" s="366"/>
      <c r="CK98" s="366"/>
      <c r="CL98" s="366"/>
      <c r="CM98" s="366"/>
      <c r="CN98" s="366"/>
      <c r="CO98" s="366"/>
      <c r="CP98" s="366"/>
      <c r="CQ98" s="366"/>
      <c r="CR98" s="366"/>
      <c r="CS98" s="366"/>
      <c r="CT98" s="366"/>
      <c r="CU98" s="366"/>
      <c r="CV98" s="366"/>
      <c r="CW98" s="366"/>
      <c r="CX98" s="366"/>
      <c r="CY98" s="366"/>
      <c r="CZ98" s="366"/>
      <c r="DA98" s="366"/>
    </row>
    <row r="99" spans="1:105" s="86" customFormat="1" ht="15" customHeight="1">
      <c r="A99" s="392"/>
      <c r="B99" s="392"/>
      <c r="C99" s="392"/>
      <c r="D99" s="392"/>
      <c r="E99" s="392"/>
      <c r="F99" s="392"/>
      <c r="G99" s="392"/>
      <c r="H99" s="429" t="s">
        <v>280</v>
      </c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30"/>
      <c r="Y99" s="430"/>
      <c r="Z99" s="430"/>
      <c r="AA99" s="430"/>
      <c r="AB99" s="430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30"/>
      <c r="AO99" s="431"/>
      <c r="AP99" s="366" t="s">
        <v>7</v>
      </c>
      <c r="AQ99" s="366"/>
      <c r="AR99" s="366"/>
      <c r="AS99" s="366"/>
      <c r="AT99" s="366"/>
      <c r="AU99" s="366"/>
      <c r="AV99" s="366"/>
      <c r="AW99" s="366"/>
      <c r="AX99" s="366"/>
      <c r="AY99" s="366"/>
      <c r="AZ99" s="366"/>
      <c r="BA99" s="366"/>
      <c r="BB99" s="366"/>
      <c r="BC99" s="366"/>
      <c r="BD99" s="366"/>
      <c r="BE99" s="366"/>
      <c r="BF99" s="366" t="s">
        <v>7</v>
      </c>
      <c r="BG99" s="366"/>
      <c r="BH99" s="366"/>
      <c r="BI99" s="366"/>
      <c r="BJ99" s="366"/>
      <c r="BK99" s="366"/>
      <c r="BL99" s="366"/>
      <c r="BM99" s="366"/>
      <c r="BN99" s="366"/>
      <c r="BO99" s="366"/>
      <c r="BP99" s="366"/>
      <c r="BQ99" s="366"/>
      <c r="BR99" s="366"/>
      <c r="BS99" s="366"/>
      <c r="BT99" s="366"/>
      <c r="BU99" s="366"/>
      <c r="BV99" s="366" t="s">
        <v>7</v>
      </c>
      <c r="BW99" s="366"/>
      <c r="BX99" s="366"/>
      <c r="BY99" s="366"/>
      <c r="BZ99" s="366"/>
      <c r="CA99" s="366"/>
      <c r="CB99" s="366"/>
      <c r="CC99" s="366"/>
      <c r="CD99" s="366"/>
      <c r="CE99" s="366"/>
      <c r="CF99" s="366"/>
      <c r="CG99" s="366"/>
      <c r="CH99" s="366"/>
      <c r="CI99" s="366"/>
      <c r="CJ99" s="366"/>
      <c r="CK99" s="366"/>
      <c r="CL99" s="366">
        <f>CL97</f>
        <v>0</v>
      </c>
      <c r="CM99" s="366"/>
      <c r="CN99" s="366"/>
      <c r="CO99" s="366"/>
      <c r="CP99" s="366"/>
      <c r="CQ99" s="366"/>
      <c r="CR99" s="366"/>
      <c r="CS99" s="366"/>
      <c r="CT99" s="366"/>
      <c r="CU99" s="366"/>
      <c r="CV99" s="366"/>
      <c r="CW99" s="366"/>
      <c r="CX99" s="366"/>
      <c r="CY99" s="366"/>
      <c r="CZ99" s="366"/>
      <c r="DA99" s="366"/>
    </row>
    <row r="100" spans="1:105" ht="10.5" customHeight="1"/>
    <row r="101" spans="1:105" s="178" customFormat="1" ht="14.25">
      <c r="A101" s="323" t="s">
        <v>281</v>
      </c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/>
      <c r="AQ101" s="323"/>
      <c r="AR101" s="323"/>
      <c r="AS101" s="323"/>
      <c r="AT101" s="323"/>
      <c r="AU101" s="323"/>
      <c r="AV101" s="323"/>
      <c r="AW101" s="323"/>
      <c r="AX101" s="323"/>
      <c r="AY101" s="323"/>
      <c r="AZ101" s="323"/>
      <c r="BA101" s="323"/>
      <c r="BB101" s="323"/>
      <c r="BC101" s="323"/>
      <c r="BD101" s="323"/>
      <c r="BE101" s="323"/>
      <c r="BF101" s="323"/>
      <c r="BG101" s="323"/>
      <c r="BH101" s="323"/>
      <c r="BI101" s="323"/>
      <c r="BJ101" s="323"/>
      <c r="BK101" s="323"/>
      <c r="BL101" s="323"/>
      <c r="BM101" s="323"/>
      <c r="BN101" s="323"/>
      <c r="BO101" s="323"/>
      <c r="BP101" s="323"/>
      <c r="BQ101" s="323"/>
      <c r="BR101" s="323"/>
      <c r="BS101" s="323"/>
      <c r="BT101" s="323"/>
      <c r="BU101" s="323"/>
      <c r="BV101" s="323"/>
      <c r="BW101" s="323"/>
      <c r="BX101" s="323"/>
      <c r="BY101" s="323"/>
      <c r="BZ101" s="323"/>
      <c r="CA101" s="323"/>
      <c r="CB101" s="323"/>
      <c r="CC101" s="323"/>
      <c r="CD101" s="323"/>
      <c r="CE101" s="323"/>
      <c r="CF101" s="323"/>
      <c r="CG101" s="323"/>
      <c r="CH101" s="323"/>
      <c r="CI101" s="323"/>
      <c r="CJ101" s="323"/>
      <c r="CK101" s="323"/>
      <c r="CL101" s="323"/>
      <c r="CM101" s="323"/>
      <c r="CN101" s="323"/>
      <c r="CO101" s="323"/>
      <c r="CP101" s="323"/>
      <c r="CQ101" s="323"/>
      <c r="CR101" s="323"/>
      <c r="CS101" s="323"/>
      <c r="CT101" s="323"/>
      <c r="CU101" s="323"/>
      <c r="CV101" s="323"/>
      <c r="CW101" s="323"/>
      <c r="CX101" s="323"/>
      <c r="CY101" s="323"/>
      <c r="CZ101" s="323"/>
      <c r="DA101" s="323"/>
    </row>
    <row r="102" spans="1:105" ht="10.5" customHeight="1"/>
    <row r="103" spans="1:105" s="176" customFormat="1" ht="45" customHeight="1">
      <c r="A103" s="328" t="s">
        <v>220</v>
      </c>
      <c r="B103" s="329"/>
      <c r="C103" s="329"/>
      <c r="D103" s="329"/>
      <c r="E103" s="329"/>
      <c r="F103" s="329"/>
      <c r="G103" s="330"/>
      <c r="H103" s="328" t="s">
        <v>269</v>
      </c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  <c r="AZ103" s="329"/>
      <c r="BA103" s="329"/>
      <c r="BB103" s="329"/>
      <c r="BC103" s="330"/>
      <c r="BD103" s="328" t="s">
        <v>282</v>
      </c>
      <c r="BE103" s="329"/>
      <c r="BF103" s="329"/>
      <c r="BG103" s="329"/>
      <c r="BH103" s="329"/>
      <c r="BI103" s="329"/>
      <c r="BJ103" s="329"/>
      <c r="BK103" s="329"/>
      <c r="BL103" s="329"/>
      <c r="BM103" s="329"/>
      <c r="BN103" s="329"/>
      <c r="BO103" s="329"/>
      <c r="BP103" s="329"/>
      <c r="BQ103" s="329"/>
      <c r="BR103" s="329"/>
      <c r="BS103" s="330"/>
      <c r="BT103" s="328" t="s">
        <v>283</v>
      </c>
      <c r="BU103" s="329"/>
      <c r="BV103" s="329"/>
      <c r="BW103" s="329"/>
      <c r="BX103" s="329"/>
      <c r="BY103" s="329"/>
      <c r="BZ103" s="329"/>
      <c r="CA103" s="329"/>
      <c r="CB103" s="329"/>
      <c r="CC103" s="329"/>
      <c r="CD103" s="329"/>
      <c r="CE103" s="329"/>
      <c r="CF103" s="329"/>
      <c r="CG103" s="329"/>
      <c r="CH103" s="329"/>
      <c r="CI103" s="330"/>
      <c r="CJ103" s="328" t="s">
        <v>284</v>
      </c>
      <c r="CK103" s="329"/>
      <c r="CL103" s="329"/>
      <c r="CM103" s="329"/>
      <c r="CN103" s="329"/>
      <c r="CO103" s="329"/>
      <c r="CP103" s="329"/>
      <c r="CQ103" s="329"/>
      <c r="CR103" s="329"/>
      <c r="CS103" s="329"/>
      <c r="CT103" s="329"/>
      <c r="CU103" s="329"/>
      <c r="CV103" s="329"/>
      <c r="CW103" s="329"/>
      <c r="CX103" s="329"/>
      <c r="CY103" s="329"/>
      <c r="CZ103" s="329"/>
      <c r="DA103" s="330"/>
    </row>
    <row r="104" spans="1:105" s="85" customFormat="1" ht="12.75">
      <c r="A104" s="327">
        <v>1</v>
      </c>
      <c r="B104" s="327"/>
      <c r="C104" s="327"/>
      <c r="D104" s="327"/>
      <c r="E104" s="327"/>
      <c r="F104" s="327"/>
      <c r="G104" s="327"/>
      <c r="H104" s="327">
        <v>2</v>
      </c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>
        <v>3</v>
      </c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327">
        <v>4</v>
      </c>
      <c r="BU104" s="327"/>
      <c r="BV104" s="327"/>
      <c r="BW104" s="327"/>
      <c r="BX104" s="327"/>
      <c r="BY104" s="327"/>
      <c r="BZ104" s="327"/>
      <c r="CA104" s="327"/>
      <c r="CB104" s="327"/>
      <c r="CC104" s="327"/>
      <c r="CD104" s="327"/>
      <c r="CE104" s="327"/>
      <c r="CF104" s="327"/>
      <c r="CG104" s="327"/>
      <c r="CH104" s="327"/>
      <c r="CI104" s="327"/>
      <c r="CJ104" s="327">
        <v>5</v>
      </c>
      <c r="CK104" s="327"/>
      <c r="CL104" s="327"/>
      <c r="CM104" s="327"/>
      <c r="CN104" s="327"/>
      <c r="CO104" s="327"/>
      <c r="CP104" s="327"/>
      <c r="CQ104" s="327"/>
      <c r="CR104" s="327"/>
      <c r="CS104" s="327"/>
      <c r="CT104" s="327"/>
      <c r="CU104" s="327"/>
      <c r="CV104" s="327"/>
      <c r="CW104" s="327"/>
      <c r="CX104" s="327"/>
      <c r="CY104" s="327"/>
      <c r="CZ104" s="327"/>
      <c r="DA104" s="327"/>
    </row>
    <row r="105" spans="1:105" s="86" customFormat="1" ht="15" customHeight="1">
      <c r="A105" s="392" t="s">
        <v>244</v>
      </c>
      <c r="B105" s="392"/>
      <c r="C105" s="392"/>
      <c r="D105" s="392"/>
      <c r="E105" s="392"/>
      <c r="F105" s="392"/>
      <c r="G105" s="39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2"/>
      <c r="AZ105" s="402"/>
      <c r="BA105" s="402"/>
      <c r="BB105" s="402"/>
      <c r="BC105" s="402"/>
      <c r="BD105" s="366"/>
      <c r="BE105" s="366"/>
      <c r="BF105" s="366"/>
      <c r="BG105" s="366"/>
      <c r="BH105" s="366"/>
      <c r="BI105" s="366"/>
      <c r="BJ105" s="366"/>
      <c r="BK105" s="366"/>
      <c r="BL105" s="366"/>
      <c r="BM105" s="366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6"/>
      <c r="CB105" s="366"/>
      <c r="CC105" s="366"/>
      <c r="CD105" s="366"/>
      <c r="CE105" s="366"/>
      <c r="CF105" s="366"/>
      <c r="CG105" s="366"/>
      <c r="CH105" s="366"/>
      <c r="CI105" s="366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</row>
    <row r="106" spans="1:105" s="86" customFormat="1" ht="15" customHeight="1">
      <c r="A106" s="392"/>
      <c r="B106" s="392"/>
      <c r="C106" s="392"/>
      <c r="D106" s="392"/>
      <c r="E106" s="392"/>
      <c r="F106" s="392"/>
      <c r="G106" s="39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2"/>
      <c r="AZ106" s="402"/>
      <c r="BA106" s="402"/>
      <c r="BB106" s="402"/>
      <c r="BC106" s="402"/>
      <c r="BD106" s="366"/>
      <c r="BE106" s="366"/>
      <c r="BF106" s="366"/>
      <c r="BG106" s="366"/>
      <c r="BH106" s="366"/>
      <c r="BI106" s="366"/>
      <c r="BJ106" s="366"/>
      <c r="BK106" s="366"/>
      <c r="BL106" s="366"/>
      <c r="BM106" s="366"/>
      <c r="BN106" s="366"/>
      <c r="BO106" s="366"/>
      <c r="BP106" s="366"/>
      <c r="BQ106" s="366"/>
      <c r="BR106" s="366"/>
      <c r="BS106" s="366"/>
      <c r="BT106" s="366"/>
      <c r="BU106" s="366"/>
      <c r="BV106" s="366"/>
      <c r="BW106" s="366"/>
      <c r="BX106" s="366"/>
      <c r="BY106" s="366"/>
      <c r="BZ106" s="366"/>
      <c r="CA106" s="366"/>
      <c r="CB106" s="366"/>
      <c r="CC106" s="366"/>
      <c r="CD106" s="366"/>
      <c r="CE106" s="366"/>
      <c r="CF106" s="366"/>
      <c r="CG106" s="366"/>
      <c r="CH106" s="366"/>
      <c r="CI106" s="366"/>
      <c r="CJ106" s="366"/>
      <c r="CK106" s="366"/>
      <c r="CL106" s="366"/>
      <c r="CM106" s="366"/>
      <c r="CN106" s="366"/>
      <c r="CO106" s="366"/>
      <c r="CP106" s="366"/>
      <c r="CQ106" s="366"/>
      <c r="CR106" s="366"/>
      <c r="CS106" s="366"/>
      <c r="CT106" s="366"/>
      <c r="CU106" s="366"/>
      <c r="CV106" s="366"/>
      <c r="CW106" s="366"/>
      <c r="CX106" s="366"/>
      <c r="CY106" s="366"/>
      <c r="CZ106" s="366"/>
      <c r="DA106" s="366"/>
    </row>
    <row r="107" spans="1:105" s="86" customFormat="1" ht="15" customHeight="1">
      <c r="A107" s="392"/>
      <c r="B107" s="392"/>
      <c r="C107" s="392"/>
      <c r="D107" s="392"/>
      <c r="E107" s="392"/>
      <c r="F107" s="392"/>
      <c r="G107" s="392"/>
      <c r="H107" s="389" t="s">
        <v>229</v>
      </c>
      <c r="I107" s="389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89"/>
      <c r="AA107" s="389"/>
      <c r="AB107" s="389"/>
      <c r="AC107" s="389"/>
      <c r="AD107" s="389"/>
      <c r="AE107" s="389"/>
      <c r="AF107" s="389"/>
      <c r="AG107" s="389"/>
      <c r="AH107" s="389"/>
      <c r="AI107" s="389"/>
      <c r="AJ107" s="389"/>
      <c r="AK107" s="389"/>
      <c r="AL107" s="389"/>
      <c r="AM107" s="389"/>
      <c r="AN107" s="389"/>
      <c r="AO107" s="389"/>
      <c r="AP107" s="389"/>
      <c r="AQ107" s="389"/>
      <c r="AR107" s="389"/>
      <c r="AS107" s="389"/>
      <c r="AT107" s="389"/>
      <c r="AU107" s="389"/>
      <c r="AV107" s="389"/>
      <c r="AW107" s="389"/>
      <c r="AX107" s="389"/>
      <c r="AY107" s="389"/>
      <c r="AZ107" s="389"/>
      <c r="BA107" s="389"/>
      <c r="BB107" s="389"/>
      <c r="BC107" s="390"/>
      <c r="BD107" s="366"/>
      <c r="BE107" s="366"/>
      <c r="BF107" s="366"/>
      <c r="BG107" s="366"/>
      <c r="BH107" s="366"/>
      <c r="BI107" s="366"/>
      <c r="BJ107" s="366"/>
      <c r="BK107" s="366"/>
      <c r="BL107" s="366"/>
      <c r="BM107" s="366"/>
      <c r="BN107" s="366"/>
      <c r="BO107" s="366"/>
      <c r="BP107" s="366"/>
      <c r="BQ107" s="366"/>
      <c r="BR107" s="366"/>
      <c r="BS107" s="366"/>
      <c r="BT107" s="366"/>
      <c r="BU107" s="366"/>
      <c r="BV107" s="366"/>
      <c r="BW107" s="366"/>
      <c r="BX107" s="366"/>
      <c r="BY107" s="366"/>
      <c r="BZ107" s="366"/>
      <c r="CA107" s="366"/>
      <c r="CB107" s="366"/>
      <c r="CC107" s="366"/>
      <c r="CD107" s="366"/>
      <c r="CE107" s="366"/>
      <c r="CF107" s="366"/>
      <c r="CG107" s="366"/>
      <c r="CH107" s="366"/>
      <c r="CI107" s="366"/>
      <c r="CJ107" s="366">
        <v>0</v>
      </c>
      <c r="CK107" s="366"/>
      <c r="CL107" s="366"/>
      <c r="CM107" s="366"/>
      <c r="CN107" s="366"/>
      <c r="CO107" s="366"/>
      <c r="CP107" s="366"/>
      <c r="CQ107" s="366"/>
      <c r="CR107" s="366"/>
      <c r="CS107" s="366"/>
      <c r="CT107" s="366"/>
      <c r="CU107" s="366"/>
      <c r="CV107" s="366"/>
      <c r="CW107" s="366"/>
      <c r="CX107" s="366"/>
      <c r="CY107" s="366"/>
      <c r="CZ107" s="366"/>
      <c r="DA107" s="366"/>
    </row>
    <row r="108" spans="1:105" ht="10.5" customHeight="1"/>
    <row r="109" spans="1:105" s="178" customFormat="1" ht="14.25">
      <c r="A109" s="323" t="s">
        <v>285</v>
      </c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/>
      <c r="AQ109" s="323"/>
      <c r="AR109" s="323"/>
      <c r="AS109" s="323"/>
      <c r="AT109" s="323"/>
      <c r="AU109" s="323"/>
      <c r="AV109" s="323"/>
      <c r="AW109" s="323"/>
      <c r="AX109" s="323"/>
      <c r="AY109" s="323"/>
      <c r="AZ109" s="323"/>
      <c r="BA109" s="323"/>
      <c r="BB109" s="323"/>
      <c r="BC109" s="323"/>
      <c r="BD109" s="323"/>
      <c r="BE109" s="323"/>
      <c r="BF109" s="323"/>
      <c r="BG109" s="323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323"/>
      <c r="BR109" s="323"/>
      <c r="BS109" s="323"/>
      <c r="BT109" s="323"/>
      <c r="BU109" s="323"/>
      <c r="BV109" s="323"/>
      <c r="BW109" s="323"/>
      <c r="BX109" s="323"/>
      <c r="BY109" s="323"/>
      <c r="BZ109" s="323"/>
      <c r="CA109" s="323"/>
      <c r="CB109" s="323"/>
      <c r="CC109" s="323"/>
      <c r="CD109" s="323"/>
      <c r="CE109" s="323"/>
      <c r="CF109" s="323"/>
      <c r="CG109" s="323"/>
      <c r="CH109" s="323"/>
      <c r="CI109" s="323"/>
      <c r="CJ109" s="323"/>
      <c r="CK109" s="323"/>
      <c r="CL109" s="323"/>
      <c r="CM109" s="323"/>
      <c r="CN109" s="323"/>
      <c r="CO109" s="323"/>
      <c r="CP109" s="323"/>
      <c r="CQ109" s="323"/>
      <c r="CR109" s="323"/>
      <c r="CS109" s="323"/>
      <c r="CT109" s="323"/>
      <c r="CU109" s="323"/>
      <c r="CV109" s="323"/>
      <c r="CW109" s="323"/>
      <c r="CX109" s="323"/>
      <c r="CY109" s="323"/>
      <c r="CZ109" s="323"/>
      <c r="DA109" s="323"/>
    </row>
    <row r="110" spans="1:105" ht="10.5" customHeight="1"/>
    <row r="111" spans="1:105" s="176" customFormat="1" ht="45" customHeight="1">
      <c r="A111" s="337" t="s">
        <v>220</v>
      </c>
      <c r="B111" s="338"/>
      <c r="C111" s="338"/>
      <c r="D111" s="338"/>
      <c r="E111" s="338"/>
      <c r="F111" s="338"/>
      <c r="G111" s="339"/>
      <c r="H111" s="337" t="s">
        <v>0</v>
      </c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9"/>
      <c r="AP111" s="337" t="s">
        <v>286</v>
      </c>
      <c r="AQ111" s="338"/>
      <c r="AR111" s="338"/>
      <c r="AS111" s="338"/>
      <c r="AT111" s="338"/>
      <c r="AU111" s="338"/>
      <c r="AV111" s="338"/>
      <c r="AW111" s="338"/>
      <c r="AX111" s="338"/>
      <c r="AY111" s="338"/>
      <c r="AZ111" s="338"/>
      <c r="BA111" s="338"/>
      <c r="BB111" s="338"/>
      <c r="BC111" s="338"/>
      <c r="BD111" s="338"/>
      <c r="BE111" s="339"/>
      <c r="BF111" s="337" t="s">
        <v>287</v>
      </c>
      <c r="BG111" s="338"/>
      <c r="BH111" s="338"/>
      <c r="BI111" s="338"/>
      <c r="BJ111" s="338"/>
      <c r="BK111" s="338"/>
      <c r="BL111" s="338"/>
      <c r="BM111" s="338"/>
      <c r="BN111" s="338"/>
      <c r="BO111" s="338"/>
      <c r="BP111" s="338"/>
      <c r="BQ111" s="338"/>
      <c r="BR111" s="338"/>
      <c r="BS111" s="338"/>
      <c r="BT111" s="338"/>
      <c r="BU111" s="339"/>
      <c r="BV111" s="337" t="s">
        <v>288</v>
      </c>
      <c r="BW111" s="338"/>
      <c r="BX111" s="338"/>
      <c r="BY111" s="338"/>
      <c r="BZ111" s="338"/>
      <c r="CA111" s="338"/>
      <c r="CB111" s="338"/>
      <c r="CC111" s="338"/>
      <c r="CD111" s="338"/>
      <c r="CE111" s="338"/>
      <c r="CF111" s="338"/>
      <c r="CG111" s="338"/>
      <c r="CH111" s="338"/>
      <c r="CI111" s="338"/>
      <c r="CJ111" s="338"/>
      <c r="CK111" s="339"/>
      <c r="CL111" s="337" t="s">
        <v>289</v>
      </c>
      <c r="CM111" s="338"/>
      <c r="CN111" s="338"/>
      <c r="CO111" s="338"/>
      <c r="CP111" s="338"/>
      <c r="CQ111" s="338"/>
      <c r="CR111" s="338"/>
      <c r="CS111" s="338"/>
      <c r="CT111" s="338"/>
      <c r="CU111" s="338"/>
      <c r="CV111" s="338"/>
      <c r="CW111" s="338"/>
      <c r="CX111" s="338"/>
      <c r="CY111" s="338"/>
      <c r="CZ111" s="338"/>
      <c r="DA111" s="339"/>
    </row>
    <row r="112" spans="1:105" s="85" customFormat="1" ht="12.75">
      <c r="A112" s="327">
        <v>1</v>
      </c>
      <c r="B112" s="327"/>
      <c r="C112" s="327"/>
      <c r="D112" s="327"/>
      <c r="E112" s="327"/>
      <c r="F112" s="327"/>
      <c r="G112" s="327"/>
      <c r="H112" s="327">
        <v>2</v>
      </c>
      <c r="I112" s="327"/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27"/>
      <c r="U112" s="327"/>
      <c r="V112" s="327"/>
      <c r="W112" s="327"/>
      <c r="X112" s="327"/>
      <c r="Y112" s="327"/>
      <c r="Z112" s="327"/>
      <c r="AA112" s="327"/>
      <c r="AB112" s="327"/>
      <c r="AC112" s="327"/>
      <c r="AD112" s="327"/>
      <c r="AE112" s="327"/>
      <c r="AF112" s="327"/>
      <c r="AG112" s="327"/>
      <c r="AH112" s="327"/>
      <c r="AI112" s="327"/>
      <c r="AJ112" s="327"/>
      <c r="AK112" s="327"/>
      <c r="AL112" s="327"/>
      <c r="AM112" s="327"/>
      <c r="AN112" s="327"/>
      <c r="AO112" s="327"/>
      <c r="AP112" s="327">
        <v>4</v>
      </c>
      <c r="AQ112" s="327"/>
      <c r="AR112" s="327"/>
      <c r="AS112" s="327"/>
      <c r="AT112" s="327"/>
      <c r="AU112" s="327"/>
      <c r="AV112" s="327"/>
      <c r="AW112" s="327"/>
      <c r="AX112" s="327"/>
      <c r="AY112" s="327"/>
      <c r="AZ112" s="327"/>
      <c r="BA112" s="327"/>
      <c r="BB112" s="327"/>
      <c r="BC112" s="327"/>
      <c r="BD112" s="327"/>
      <c r="BE112" s="327"/>
      <c r="BF112" s="327">
        <v>5</v>
      </c>
      <c r="BG112" s="327"/>
      <c r="BH112" s="327"/>
      <c r="BI112" s="327"/>
      <c r="BJ112" s="327"/>
      <c r="BK112" s="327"/>
      <c r="BL112" s="327"/>
      <c r="BM112" s="327"/>
      <c r="BN112" s="327"/>
      <c r="BO112" s="327"/>
      <c r="BP112" s="327"/>
      <c r="BQ112" s="327"/>
      <c r="BR112" s="327"/>
      <c r="BS112" s="327"/>
      <c r="BT112" s="327"/>
      <c r="BU112" s="327"/>
      <c r="BV112" s="327">
        <v>6</v>
      </c>
      <c r="BW112" s="327"/>
      <c r="BX112" s="327"/>
      <c r="BY112" s="327"/>
      <c r="BZ112" s="327"/>
      <c r="CA112" s="327"/>
      <c r="CB112" s="327"/>
      <c r="CC112" s="327"/>
      <c r="CD112" s="327"/>
      <c r="CE112" s="327"/>
      <c r="CF112" s="327"/>
      <c r="CG112" s="327"/>
      <c r="CH112" s="327"/>
      <c r="CI112" s="327"/>
      <c r="CJ112" s="327"/>
      <c r="CK112" s="327"/>
      <c r="CL112" s="327">
        <v>6</v>
      </c>
      <c r="CM112" s="327"/>
      <c r="CN112" s="327"/>
      <c r="CO112" s="327"/>
      <c r="CP112" s="327"/>
      <c r="CQ112" s="327"/>
      <c r="CR112" s="327"/>
      <c r="CS112" s="327"/>
      <c r="CT112" s="327"/>
      <c r="CU112" s="327"/>
      <c r="CV112" s="327"/>
      <c r="CW112" s="327"/>
      <c r="CX112" s="327"/>
      <c r="CY112" s="327"/>
      <c r="CZ112" s="327"/>
      <c r="DA112" s="327"/>
    </row>
    <row r="113" spans="1:105" s="86" customFormat="1" ht="15" customHeight="1">
      <c r="A113" s="392" t="s">
        <v>244</v>
      </c>
      <c r="B113" s="392"/>
      <c r="C113" s="392"/>
      <c r="D113" s="392"/>
      <c r="E113" s="392"/>
      <c r="F113" s="392"/>
      <c r="G113" s="39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366"/>
      <c r="AQ113" s="366"/>
      <c r="AR113" s="366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6"/>
      <c r="BF113" s="366"/>
      <c r="BG113" s="366"/>
      <c r="BH113" s="366"/>
      <c r="BI113" s="366"/>
      <c r="BJ113" s="366"/>
      <c r="BK113" s="366"/>
      <c r="BL113" s="366"/>
      <c r="BM113" s="366"/>
      <c r="BN113" s="366"/>
      <c r="BO113" s="366"/>
      <c r="BP113" s="366"/>
      <c r="BQ113" s="366"/>
      <c r="BR113" s="366"/>
      <c r="BS113" s="366"/>
      <c r="BT113" s="366"/>
      <c r="BU113" s="366"/>
      <c r="BV113" s="366"/>
      <c r="BW113" s="366"/>
      <c r="BX113" s="366"/>
      <c r="BY113" s="366"/>
      <c r="BZ113" s="366"/>
      <c r="CA113" s="366"/>
      <c r="CB113" s="366"/>
      <c r="CC113" s="366"/>
      <c r="CD113" s="366"/>
      <c r="CE113" s="366"/>
      <c r="CF113" s="366"/>
      <c r="CG113" s="366"/>
      <c r="CH113" s="366"/>
      <c r="CI113" s="366"/>
      <c r="CJ113" s="366"/>
      <c r="CK113" s="366"/>
      <c r="CL113" s="366"/>
      <c r="CM113" s="366"/>
      <c r="CN113" s="366"/>
      <c r="CO113" s="366"/>
      <c r="CP113" s="366"/>
      <c r="CQ113" s="366"/>
      <c r="CR113" s="366"/>
      <c r="CS113" s="366"/>
      <c r="CT113" s="366"/>
      <c r="CU113" s="366"/>
      <c r="CV113" s="366"/>
      <c r="CW113" s="366"/>
      <c r="CX113" s="366"/>
      <c r="CY113" s="366"/>
      <c r="CZ113" s="366"/>
      <c r="DA113" s="366"/>
    </row>
    <row r="114" spans="1:105" s="86" customFormat="1" ht="15" customHeight="1">
      <c r="A114" s="392" t="s">
        <v>134</v>
      </c>
      <c r="B114" s="392"/>
      <c r="C114" s="392"/>
      <c r="D114" s="392"/>
      <c r="E114" s="392"/>
      <c r="F114" s="392"/>
      <c r="G114" s="39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366"/>
      <c r="AQ114" s="366"/>
      <c r="AR114" s="366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6"/>
      <c r="BF114" s="366"/>
      <c r="BG114" s="366"/>
      <c r="BH114" s="366"/>
      <c r="BI114" s="366"/>
      <c r="BJ114" s="366"/>
      <c r="BK114" s="366"/>
      <c r="BL114" s="366"/>
      <c r="BM114" s="366"/>
      <c r="BN114" s="366"/>
      <c r="BO114" s="366"/>
      <c r="BP114" s="366"/>
      <c r="BQ114" s="366"/>
      <c r="BR114" s="366"/>
      <c r="BS114" s="366"/>
      <c r="BT114" s="366"/>
      <c r="BU114" s="366"/>
      <c r="BV114" s="366"/>
      <c r="BW114" s="366"/>
      <c r="BX114" s="366"/>
      <c r="BY114" s="366"/>
      <c r="BZ114" s="366"/>
      <c r="CA114" s="366"/>
      <c r="CB114" s="366"/>
      <c r="CC114" s="366"/>
      <c r="CD114" s="366"/>
      <c r="CE114" s="366"/>
      <c r="CF114" s="366"/>
      <c r="CG114" s="366"/>
      <c r="CH114" s="366"/>
      <c r="CI114" s="366"/>
      <c r="CJ114" s="366"/>
      <c r="CK114" s="366"/>
      <c r="CL114" s="366"/>
      <c r="CM114" s="366"/>
      <c r="CN114" s="366"/>
      <c r="CO114" s="366"/>
      <c r="CP114" s="366"/>
      <c r="CQ114" s="366"/>
      <c r="CR114" s="366"/>
      <c r="CS114" s="366"/>
      <c r="CT114" s="366"/>
      <c r="CU114" s="366"/>
      <c r="CV114" s="366"/>
      <c r="CW114" s="366"/>
      <c r="CX114" s="366"/>
      <c r="CY114" s="366"/>
      <c r="CZ114" s="366"/>
      <c r="DA114" s="366"/>
    </row>
    <row r="115" spans="1:105" s="86" customFormat="1" ht="15" customHeight="1">
      <c r="A115" s="392"/>
      <c r="B115" s="392"/>
      <c r="C115" s="392"/>
      <c r="D115" s="392"/>
      <c r="E115" s="392"/>
      <c r="F115" s="392"/>
      <c r="G115" s="392"/>
      <c r="H115" s="388" t="s">
        <v>229</v>
      </c>
      <c r="I115" s="389"/>
      <c r="J115" s="389"/>
      <c r="K115" s="389"/>
      <c r="L115" s="389"/>
      <c r="M115" s="389"/>
      <c r="N115" s="389"/>
      <c r="O115" s="389"/>
      <c r="P115" s="389"/>
      <c r="Q115" s="389"/>
      <c r="R115" s="389"/>
      <c r="S115" s="389"/>
      <c r="T115" s="389"/>
      <c r="U115" s="389"/>
      <c r="V115" s="389"/>
      <c r="W115" s="389"/>
      <c r="X115" s="389"/>
      <c r="Y115" s="389"/>
      <c r="Z115" s="389"/>
      <c r="AA115" s="389"/>
      <c r="AB115" s="389"/>
      <c r="AC115" s="389"/>
      <c r="AD115" s="389"/>
      <c r="AE115" s="389"/>
      <c r="AF115" s="389"/>
      <c r="AG115" s="389"/>
      <c r="AH115" s="389"/>
      <c r="AI115" s="389"/>
      <c r="AJ115" s="389"/>
      <c r="AK115" s="389"/>
      <c r="AL115" s="389"/>
      <c r="AM115" s="389"/>
      <c r="AN115" s="389"/>
      <c r="AO115" s="390"/>
      <c r="AP115" s="366" t="s">
        <v>7</v>
      </c>
      <c r="AQ115" s="366"/>
      <c r="AR115" s="366"/>
      <c r="AS115" s="366"/>
      <c r="AT115" s="366"/>
      <c r="AU115" s="366"/>
      <c r="AV115" s="366"/>
      <c r="AW115" s="366"/>
      <c r="AX115" s="366"/>
      <c r="AY115" s="366"/>
      <c r="AZ115" s="366"/>
      <c r="BA115" s="366"/>
      <c r="BB115" s="366"/>
      <c r="BC115" s="366"/>
      <c r="BD115" s="366"/>
      <c r="BE115" s="366"/>
      <c r="BF115" s="366" t="s">
        <v>7</v>
      </c>
      <c r="BG115" s="366"/>
      <c r="BH115" s="366"/>
      <c r="BI115" s="366"/>
      <c r="BJ115" s="366"/>
      <c r="BK115" s="366"/>
      <c r="BL115" s="366"/>
      <c r="BM115" s="366"/>
      <c r="BN115" s="366"/>
      <c r="BO115" s="366"/>
      <c r="BP115" s="366"/>
      <c r="BQ115" s="366"/>
      <c r="BR115" s="366"/>
      <c r="BS115" s="366"/>
      <c r="BT115" s="366"/>
      <c r="BU115" s="366"/>
      <c r="BV115" s="366" t="s">
        <v>7</v>
      </c>
      <c r="BW115" s="366"/>
      <c r="BX115" s="366"/>
      <c r="BY115" s="366"/>
      <c r="BZ115" s="366"/>
      <c r="CA115" s="366"/>
      <c r="CB115" s="366"/>
      <c r="CC115" s="366"/>
      <c r="CD115" s="366"/>
      <c r="CE115" s="366"/>
      <c r="CF115" s="366"/>
      <c r="CG115" s="366"/>
      <c r="CH115" s="366"/>
      <c r="CI115" s="366"/>
      <c r="CJ115" s="366"/>
      <c r="CK115" s="366"/>
      <c r="CL115" s="366">
        <f>CL113+CL114</f>
        <v>0</v>
      </c>
      <c r="CM115" s="366"/>
      <c r="CN115" s="366"/>
      <c r="CO115" s="366"/>
      <c r="CP115" s="366"/>
      <c r="CQ115" s="366"/>
      <c r="CR115" s="366"/>
      <c r="CS115" s="366"/>
      <c r="CT115" s="366"/>
      <c r="CU115" s="366"/>
      <c r="CV115" s="366"/>
      <c r="CW115" s="366"/>
      <c r="CX115" s="366"/>
      <c r="CY115" s="366"/>
      <c r="CZ115" s="366"/>
      <c r="DA115" s="366"/>
    </row>
    <row r="117" spans="1:105" s="178" customFormat="1" ht="14.25">
      <c r="A117" s="323" t="s">
        <v>290</v>
      </c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/>
      <c r="AK117" s="323"/>
      <c r="AL117" s="323"/>
      <c r="AM117" s="323"/>
      <c r="AN117" s="323"/>
      <c r="AO117" s="323"/>
      <c r="AP117" s="323"/>
      <c r="AQ117" s="323"/>
      <c r="AR117" s="323"/>
      <c r="AS117" s="323"/>
      <c r="AT117" s="323"/>
      <c r="AU117" s="323"/>
      <c r="AV117" s="323"/>
      <c r="AW117" s="323"/>
      <c r="AX117" s="323"/>
      <c r="AY117" s="323"/>
      <c r="AZ117" s="323"/>
      <c r="BA117" s="323"/>
      <c r="BB117" s="323"/>
      <c r="BC117" s="323"/>
      <c r="BD117" s="323"/>
      <c r="BE117" s="323"/>
      <c r="BF117" s="323"/>
      <c r="BG117" s="323"/>
      <c r="BH117" s="323"/>
      <c r="BI117" s="323"/>
      <c r="BJ117" s="323"/>
      <c r="BK117" s="323"/>
      <c r="BL117" s="323"/>
      <c r="BM117" s="323"/>
      <c r="BN117" s="323"/>
      <c r="BO117" s="323"/>
      <c r="BP117" s="323"/>
      <c r="BQ117" s="323"/>
      <c r="BR117" s="323"/>
      <c r="BS117" s="323"/>
      <c r="BT117" s="323"/>
      <c r="BU117" s="323"/>
      <c r="BV117" s="323"/>
      <c r="BW117" s="323"/>
      <c r="BX117" s="323"/>
      <c r="BY117" s="323"/>
      <c r="BZ117" s="323"/>
      <c r="CA117" s="323"/>
      <c r="CB117" s="323"/>
      <c r="CC117" s="323"/>
      <c r="CD117" s="323"/>
      <c r="CE117" s="323"/>
      <c r="CF117" s="323"/>
      <c r="CG117" s="323"/>
      <c r="CH117" s="323"/>
      <c r="CI117" s="323"/>
      <c r="CJ117" s="323"/>
      <c r="CK117" s="323"/>
      <c r="CL117" s="323"/>
      <c r="CM117" s="323"/>
      <c r="CN117" s="323"/>
      <c r="CO117" s="323"/>
      <c r="CP117" s="323"/>
      <c r="CQ117" s="323"/>
      <c r="CR117" s="323"/>
      <c r="CS117" s="323"/>
      <c r="CT117" s="323"/>
      <c r="CU117" s="323"/>
      <c r="CV117" s="323"/>
      <c r="CW117" s="323"/>
      <c r="CX117" s="323"/>
      <c r="CY117" s="323"/>
      <c r="CZ117" s="323"/>
      <c r="DA117" s="323"/>
    </row>
    <row r="118" spans="1:105" ht="10.5" customHeight="1"/>
    <row r="119" spans="1:105" s="176" customFormat="1" ht="45" customHeight="1">
      <c r="A119" s="328" t="s">
        <v>220</v>
      </c>
      <c r="B119" s="329"/>
      <c r="C119" s="329"/>
      <c r="D119" s="329"/>
      <c r="E119" s="329"/>
      <c r="F119" s="329"/>
      <c r="G119" s="330"/>
      <c r="H119" s="328" t="s">
        <v>0</v>
      </c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  <c r="AX119" s="329"/>
      <c r="AY119" s="329"/>
      <c r="AZ119" s="329"/>
      <c r="BA119" s="329"/>
      <c r="BB119" s="329"/>
      <c r="BC119" s="330"/>
      <c r="BD119" s="328" t="s">
        <v>291</v>
      </c>
      <c r="BE119" s="329"/>
      <c r="BF119" s="329"/>
      <c r="BG119" s="329"/>
      <c r="BH119" s="329"/>
      <c r="BI119" s="329"/>
      <c r="BJ119" s="329"/>
      <c r="BK119" s="329"/>
      <c r="BL119" s="329"/>
      <c r="BM119" s="329"/>
      <c r="BN119" s="329"/>
      <c r="BO119" s="329"/>
      <c r="BP119" s="329"/>
      <c r="BQ119" s="329"/>
      <c r="BR119" s="329"/>
      <c r="BS119" s="330"/>
      <c r="BT119" s="328" t="s">
        <v>292</v>
      </c>
      <c r="BU119" s="329"/>
      <c r="BV119" s="329"/>
      <c r="BW119" s="329"/>
      <c r="BX119" s="329"/>
      <c r="BY119" s="329"/>
      <c r="BZ119" s="329"/>
      <c r="CA119" s="329"/>
      <c r="CB119" s="329"/>
      <c r="CC119" s="329"/>
      <c r="CD119" s="329"/>
      <c r="CE119" s="329"/>
      <c r="CF119" s="329"/>
      <c r="CG119" s="329"/>
      <c r="CH119" s="329"/>
      <c r="CI119" s="330"/>
      <c r="CJ119" s="328" t="s">
        <v>293</v>
      </c>
      <c r="CK119" s="329"/>
      <c r="CL119" s="329"/>
      <c r="CM119" s="329"/>
      <c r="CN119" s="329"/>
      <c r="CO119" s="329"/>
      <c r="CP119" s="329"/>
      <c r="CQ119" s="329"/>
      <c r="CR119" s="329"/>
      <c r="CS119" s="329"/>
      <c r="CT119" s="329"/>
      <c r="CU119" s="329"/>
      <c r="CV119" s="329"/>
      <c r="CW119" s="329"/>
      <c r="CX119" s="329"/>
      <c r="CY119" s="329"/>
      <c r="CZ119" s="329"/>
      <c r="DA119" s="330"/>
    </row>
    <row r="120" spans="1:105" s="85" customFormat="1" ht="12.75">
      <c r="A120" s="327">
        <v>1</v>
      </c>
      <c r="B120" s="327"/>
      <c r="C120" s="327"/>
      <c r="D120" s="327"/>
      <c r="E120" s="327"/>
      <c r="F120" s="327"/>
      <c r="G120" s="327"/>
      <c r="H120" s="327">
        <v>2</v>
      </c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  <c r="AD120" s="327"/>
      <c r="AE120" s="327"/>
      <c r="AF120" s="327"/>
      <c r="AG120" s="327"/>
      <c r="AH120" s="327"/>
      <c r="AI120" s="327"/>
      <c r="AJ120" s="327"/>
      <c r="AK120" s="327"/>
      <c r="AL120" s="327"/>
      <c r="AM120" s="327"/>
      <c r="AN120" s="327"/>
      <c r="AO120" s="327"/>
      <c r="AP120" s="327"/>
      <c r="AQ120" s="327"/>
      <c r="AR120" s="327"/>
      <c r="AS120" s="327"/>
      <c r="AT120" s="327"/>
      <c r="AU120" s="327"/>
      <c r="AV120" s="327"/>
      <c r="AW120" s="327"/>
      <c r="AX120" s="327"/>
      <c r="AY120" s="327"/>
      <c r="AZ120" s="327"/>
      <c r="BA120" s="327"/>
      <c r="BB120" s="327"/>
      <c r="BC120" s="327"/>
      <c r="BD120" s="327">
        <v>4</v>
      </c>
      <c r="BE120" s="327"/>
      <c r="BF120" s="327"/>
      <c r="BG120" s="327"/>
      <c r="BH120" s="327"/>
      <c r="BI120" s="327"/>
      <c r="BJ120" s="327"/>
      <c r="BK120" s="327"/>
      <c r="BL120" s="327"/>
      <c r="BM120" s="327"/>
      <c r="BN120" s="327"/>
      <c r="BO120" s="327"/>
      <c r="BP120" s="327"/>
      <c r="BQ120" s="327"/>
      <c r="BR120" s="327"/>
      <c r="BS120" s="327"/>
      <c r="BT120" s="327">
        <v>5</v>
      </c>
      <c r="BU120" s="327"/>
      <c r="BV120" s="327"/>
      <c r="BW120" s="327"/>
      <c r="BX120" s="327"/>
      <c r="BY120" s="327"/>
      <c r="BZ120" s="327"/>
      <c r="CA120" s="327"/>
      <c r="CB120" s="327"/>
      <c r="CC120" s="327"/>
      <c r="CD120" s="327"/>
      <c r="CE120" s="327"/>
      <c r="CF120" s="327"/>
      <c r="CG120" s="327"/>
      <c r="CH120" s="327"/>
      <c r="CI120" s="327"/>
      <c r="CJ120" s="327">
        <v>6</v>
      </c>
      <c r="CK120" s="327"/>
      <c r="CL120" s="327"/>
      <c r="CM120" s="327"/>
      <c r="CN120" s="327"/>
      <c r="CO120" s="327"/>
      <c r="CP120" s="327"/>
      <c r="CQ120" s="327"/>
      <c r="CR120" s="327"/>
      <c r="CS120" s="327"/>
      <c r="CT120" s="327"/>
      <c r="CU120" s="327"/>
      <c r="CV120" s="327"/>
      <c r="CW120" s="327"/>
      <c r="CX120" s="327"/>
      <c r="CY120" s="327"/>
      <c r="CZ120" s="327"/>
      <c r="DA120" s="327"/>
    </row>
    <row r="121" spans="1:105" s="86" customFormat="1" ht="15" customHeight="1">
      <c r="A121" s="392"/>
      <c r="B121" s="392"/>
      <c r="C121" s="392"/>
      <c r="D121" s="392"/>
      <c r="E121" s="392"/>
      <c r="F121" s="392"/>
      <c r="G121" s="39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2"/>
      <c r="AZ121" s="402"/>
      <c r="BA121" s="402"/>
      <c r="BB121" s="402"/>
      <c r="BC121" s="402"/>
      <c r="BD121" s="366"/>
      <c r="BE121" s="366"/>
      <c r="BF121" s="366"/>
      <c r="BG121" s="366"/>
      <c r="BH121" s="366"/>
      <c r="BI121" s="366"/>
      <c r="BJ121" s="366"/>
      <c r="BK121" s="366"/>
      <c r="BL121" s="366"/>
      <c r="BM121" s="366"/>
      <c r="BN121" s="366"/>
      <c r="BO121" s="366"/>
      <c r="BP121" s="366"/>
      <c r="BQ121" s="366"/>
      <c r="BR121" s="366"/>
      <c r="BS121" s="366"/>
      <c r="BT121" s="366"/>
      <c r="BU121" s="366"/>
      <c r="BV121" s="366"/>
      <c r="BW121" s="366"/>
      <c r="BX121" s="366"/>
      <c r="BY121" s="366"/>
      <c r="BZ121" s="366"/>
      <c r="CA121" s="366"/>
      <c r="CB121" s="366"/>
      <c r="CC121" s="366"/>
      <c r="CD121" s="366"/>
      <c r="CE121" s="366"/>
      <c r="CF121" s="366"/>
      <c r="CG121" s="366"/>
      <c r="CH121" s="366"/>
      <c r="CI121" s="366"/>
      <c r="CJ121" s="366"/>
      <c r="CK121" s="366"/>
      <c r="CL121" s="366"/>
      <c r="CM121" s="366"/>
      <c r="CN121" s="366"/>
      <c r="CO121" s="366"/>
      <c r="CP121" s="366"/>
      <c r="CQ121" s="366"/>
      <c r="CR121" s="366"/>
      <c r="CS121" s="366"/>
      <c r="CT121" s="366"/>
      <c r="CU121" s="366"/>
      <c r="CV121" s="366"/>
      <c r="CW121" s="366"/>
      <c r="CX121" s="366"/>
      <c r="CY121" s="366"/>
      <c r="CZ121" s="366"/>
      <c r="DA121" s="366"/>
    </row>
    <row r="122" spans="1:105" s="86" customFormat="1" ht="15" customHeight="1">
      <c r="A122" s="392"/>
      <c r="B122" s="392"/>
      <c r="C122" s="392"/>
      <c r="D122" s="392"/>
      <c r="E122" s="392"/>
      <c r="F122" s="392"/>
      <c r="G122" s="39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2"/>
      <c r="AZ122" s="402"/>
      <c r="BA122" s="402"/>
      <c r="BB122" s="402"/>
      <c r="BC122" s="402"/>
      <c r="BD122" s="366"/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6"/>
      <c r="CA122" s="366"/>
      <c r="CB122" s="366"/>
      <c r="CC122" s="366"/>
      <c r="CD122" s="366"/>
      <c r="CE122" s="366"/>
      <c r="CF122" s="366"/>
      <c r="CG122" s="366"/>
      <c r="CH122" s="366"/>
      <c r="CI122" s="366"/>
      <c r="CJ122" s="366"/>
      <c r="CK122" s="366"/>
      <c r="CL122" s="366"/>
      <c r="CM122" s="366"/>
      <c r="CN122" s="366"/>
      <c r="CO122" s="366"/>
      <c r="CP122" s="366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</row>
    <row r="123" spans="1:105" s="86" customFormat="1" ht="15" customHeight="1">
      <c r="A123" s="392"/>
      <c r="B123" s="392"/>
      <c r="C123" s="392"/>
      <c r="D123" s="392"/>
      <c r="E123" s="392"/>
      <c r="F123" s="392"/>
      <c r="G123" s="392"/>
      <c r="H123" s="389" t="s">
        <v>229</v>
      </c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  <c r="AA123" s="389"/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389"/>
      <c r="AL123" s="389"/>
      <c r="AM123" s="389"/>
      <c r="AN123" s="389"/>
      <c r="AO123" s="389"/>
      <c r="AP123" s="389"/>
      <c r="AQ123" s="389"/>
      <c r="AR123" s="389"/>
      <c r="AS123" s="389"/>
      <c r="AT123" s="389"/>
      <c r="AU123" s="389"/>
      <c r="AV123" s="389"/>
      <c r="AW123" s="389"/>
      <c r="AX123" s="389"/>
      <c r="AY123" s="389"/>
      <c r="AZ123" s="389"/>
      <c r="BA123" s="389"/>
      <c r="BB123" s="389"/>
      <c r="BC123" s="390"/>
      <c r="BD123" s="366" t="s">
        <v>7</v>
      </c>
      <c r="BE123" s="366"/>
      <c r="BF123" s="366"/>
      <c r="BG123" s="366"/>
      <c r="BH123" s="366"/>
      <c r="BI123" s="366"/>
      <c r="BJ123" s="366"/>
      <c r="BK123" s="366"/>
      <c r="BL123" s="366"/>
      <c r="BM123" s="366"/>
      <c r="BN123" s="366"/>
      <c r="BO123" s="366"/>
      <c r="BP123" s="366"/>
      <c r="BQ123" s="366"/>
      <c r="BR123" s="366"/>
      <c r="BS123" s="366"/>
      <c r="BT123" s="366" t="s">
        <v>7</v>
      </c>
      <c r="BU123" s="366"/>
      <c r="BV123" s="366"/>
      <c r="BW123" s="366"/>
      <c r="BX123" s="366"/>
      <c r="BY123" s="366"/>
      <c r="BZ123" s="366"/>
      <c r="CA123" s="366"/>
      <c r="CB123" s="366"/>
      <c r="CC123" s="366"/>
      <c r="CD123" s="366"/>
      <c r="CE123" s="366"/>
      <c r="CF123" s="366"/>
      <c r="CG123" s="366"/>
      <c r="CH123" s="366"/>
      <c r="CI123" s="366"/>
      <c r="CJ123" s="366" t="s">
        <v>7</v>
      </c>
      <c r="CK123" s="366"/>
      <c r="CL123" s="366"/>
      <c r="CM123" s="366"/>
      <c r="CN123" s="366"/>
      <c r="CO123" s="366"/>
      <c r="CP123" s="366"/>
      <c r="CQ123" s="366"/>
      <c r="CR123" s="366"/>
      <c r="CS123" s="366"/>
      <c r="CT123" s="366"/>
      <c r="CU123" s="366"/>
      <c r="CV123" s="366"/>
      <c r="CW123" s="366"/>
      <c r="CX123" s="366"/>
      <c r="CY123" s="366"/>
      <c r="CZ123" s="366"/>
      <c r="DA123" s="366"/>
    </row>
    <row r="125" spans="1:105" s="178" customFormat="1" ht="14.25">
      <c r="A125" s="323" t="s">
        <v>294</v>
      </c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23"/>
      <c r="BX125" s="323"/>
      <c r="BY125" s="323"/>
      <c r="BZ125" s="323"/>
      <c r="CA125" s="323"/>
      <c r="CB125" s="323"/>
      <c r="CC125" s="323"/>
      <c r="CD125" s="323"/>
      <c r="CE125" s="323"/>
      <c r="CF125" s="323"/>
      <c r="CG125" s="323"/>
      <c r="CH125" s="323"/>
      <c r="CI125" s="323"/>
      <c r="CJ125" s="323"/>
      <c r="CK125" s="323"/>
      <c r="CL125" s="323"/>
      <c r="CM125" s="323"/>
      <c r="CN125" s="323"/>
      <c r="CO125" s="323"/>
      <c r="CP125" s="323"/>
      <c r="CQ125" s="323"/>
      <c r="CR125" s="323"/>
      <c r="CS125" s="323"/>
      <c r="CT125" s="323"/>
      <c r="CU125" s="323"/>
      <c r="CV125" s="323"/>
      <c r="CW125" s="323"/>
      <c r="CX125" s="323"/>
      <c r="CY125" s="323"/>
      <c r="CZ125" s="323"/>
      <c r="DA125" s="323"/>
    </row>
    <row r="126" spans="1:105" ht="10.5" customHeight="1"/>
    <row r="127" spans="1:105" s="176" customFormat="1" ht="45" customHeight="1">
      <c r="A127" s="328" t="s">
        <v>220</v>
      </c>
      <c r="B127" s="329"/>
      <c r="C127" s="329"/>
      <c r="D127" s="329"/>
      <c r="E127" s="329"/>
      <c r="F127" s="329"/>
      <c r="G127" s="330"/>
      <c r="H127" s="328" t="s">
        <v>269</v>
      </c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  <c r="AX127" s="329"/>
      <c r="AY127" s="329"/>
      <c r="AZ127" s="329"/>
      <c r="BA127" s="329"/>
      <c r="BB127" s="329"/>
      <c r="BC127" s="330"/>
      <c r="BD127" s="328" t="s">
        <v>295</v>
      </c>
      <c r="BE127" s="329"/>
      <c r="BF127" s="329"/>
      <c r="BG127" s="329"/>
      <c r="BH127" s="329"/>
      <c r="BI127" s="329"/>
      <c r="BJ127" s="329"/>
      <c r="BK127" s="329"/>
      <c r="BL127" s="329"/>
      <c r="BM127" s="329"/>
      <c r="BN127" s="329"/>
      <c r="BO127" s="329"/>
      <c r="BP127" s="329"/>
      <c r="BQ127" s="329"/>
      <c r="BR127" s="329"/>
      <c r="BS127" s="330"/>
      <c r="BT127" s="328" t="s">
        <v>296</v>
      </c>
      <c r="BU127" s="329"/>
      <c r="BV127" s="329"/>
      <c r="BW127" s="329"/>
      <c r="BX127" s="329"/>
      <c r="BY127" s="329"/>
      <c r="BZ127" s="329"/>
      <c r="CA127" s="329"/>
      <c r="CB127" s="329"/>
      <c r="CC127" s="329"/>
      <c r="CD127" s="329"/>
      <c r="CE127" s="329"/>
      <c r="CF127" s="329"/>
      <c r="CG127" s="329"/>
      <c r="CH127" s="329"/>
      <c r="CI127" s="330"/>
      <c r="CJ127" s="328" t="s">
        <v>297</v>
      </c>
      <c r="CK127" s="329"/>
      <c r="CL127" s="329"/>
      <c r="CM127" s="329"/>
      <c r="CN127" s="329"/>
      <c r="CO127" s="329"/>
      <c r="CP127" s="329"/>
      <c r="CQ127" s="329"/>
      <c r="CR127" s="329"/>
      <c r="CS127" s="329"/>
      <c r="CT127" s="329"/>
      <c r="CU127" s="329"/>
      <c r="CV127" s="329"/>
      <c r="CW127" s="329"/>
      <c r="CX127" s="329"/>
      <c r="CY127" s="329"/>
      <c r="CZ127" s="329"/>
      <c r="DA127" s="330"/>
    </row>
    <row r="128" spans="1:105" s="85" customFormat="1" ht="12.75">
      <c r="A128" s="327">
        <v>1</v>
      </c>
      <c r="B128" s="327"/>
      <c r="C128" s="327"/>
      <c r="D128" s="327"/>
      <c r="E128" s="327"/>
      <c r="F128" s="327"/>
      <c r="G128" s="327"/>
      <c r="H128" s="327">
        <v>2</v>
      </c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7"/>
      <c r="X128" s="327"/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327"/>
      <c r="BC128" s="327"/>
      <c r="BD128" s="327">
        <v>3</v>
      </c>
      <c r="BE128" s="327"/>
      <c r="BF128" s="327"/>
      <c r="BG128" s="327"/>
      <c r="BH128" s="327"/>
      <c r="BI128" s="327"/>
      <c r="BJ128" s="327"/>
      <c r="BK128" s="327"/>
      <c r="BL128" s="327"/>
      <c r="BM128" s="327"/>
      <c r="BN128" s="327"/>
      <c r="BO128" s="327"/>
      <c r="BP128" s="327"/>
      <c r="BQ128" s="327"/>
      <c r="BR128" s="327"/>
      <c r="BS128" s="327"/>
      <c r="BT128" s="327">
        <v>4</v>
      </c>
      <c r="BU128" s="327"/>
      <c r="BV128" s="327"/>
      <c r="BW128" s="327"/>
      <c r="BX128" s="327"/>
      <c r="BY128" s="327"/>
      <c r="BZ128" s="327"/>
      <c r="CA128" s="327"/>
      <c r="CB128" s="327"/>
      <c r="CC128" s="327"/>
      <c r="CD128" s="327"/>
      <c r="CE128" s="327"/>
      <c r="CF128" s="327"/>
      <c r="CG128" s="327"/>
      <c r="CH128" s="327"/>
      <c r="CI128" s="327"/>
      <c r="CJ128" s="327">
        <v>5</v>
      </c>
      <c r="CK128" s="327"/>
      <c r="CL128" s="327"/>
      <c r="CM128" s="327"/>
      <c r="CN128" s="327"/>
      <c r="CO128" s="327"/>
      <c r="CP128" s="327"/>
      <c r="CQ128" s="327"/>
      <c r="CR128" s="327"/>
      <c r="CS128" s="327"/>
      <c r="CT128" s="327"/>
      <c r="CU128" s="327"/>
      <c r="CV128" s="327"/>
      <c r="CW128" s="327"/>
      <c r="CX128" s="327"/>
      <c r="CY128" s="327"/>
      <c r="CZ128" s="327"/>
      <c r="DA128" s="327"/>
    </row>
    <row r="129" spans="1:105" s="86" customFormat="1" ht="15" customHeight="1">
      <c r="A129" s="392" t="s">
        <v>244</v>
      </c>
      <c r="B129" s="392"/>
      <c r="C129" s="392"/>
      <c r="D129" s="392"/>
      <c r="E129" s="392"/>
      <c r="F129" s="392"/>
      <c r="G129" s="39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366"/>
      <c r="BE129" s="366"/>
      <c r="BF129" s="366"/>
      <c r="BG129" s="366"/>
      <c r="BH129" s="366"/>
      <c r="BI129" s="366"/>
      <c r="BJ129" s="366"/>
      <c r="BK129" s="366"/>
      <c r="BL129" s="366"/>
      <c r="BM129" s="366"/>
      <c r="BN129" s="366"/>
      <c r="BO129" s="366"/>
      <c r="BP129" s="366"/>
      <c r="BQ129" s="366"/>
      <c r="BR129" s="366"/>
      <c r="BS129" s="366"/>
      <c r="BT129" s="366"/>
      <c r="BU129" s="366"/>
      <c r="BV129" s="366"/>
      <c r="BW129" s="366"/>
      <c r="BX129" s="366"/>
      <c r="BY129" s="366"/>
      <c r="BZ129" s="366"/>
      <c r="CA129" s="366"/>
      <c r="CB129" s="366"/>
      <c r="CC129" s="366"/>
      <c r="CD129" s="366"/>
      <c r="CE129" s="366"/>
      <c r="CF129" s="366"/>
      <c r="CG129" s="366"/>
      <c r="CH129" s="366"/>
      <c r="CI129" s="366"/>
      <c r="CJ129" s="366"/>
      <c r="CK129" s="366"/>
      <c r="CL129" s="366"/>
      <c r="CM129" s="366"/>
      <c r="CN129" s="366"/>
      <c r="CO129" s="366"/>
      <c r="CP129" s="366"/>
      <c r="CQ129" s="366"/>
      <c r="CR129" s="366"/>
      <c r="CS129" s="366"/>
      <c r="CT129" s="366"/>
      <c r="CU129" s="366"/>
      <c r="CV129" s="366"/>
      <c r="CW129" s="366"/>
      <c r="CX129" s="366"/>
      <c r="CY129" s="366"/>
      <c r="CZ129" s="366"/>
      <c r="DA129" s="366"/>
    </row>
    <row r="130" spans="1:105" s="86" customFormat="1" ht="15" customHeight="1">
      <c r="A130" s="392"/>
      <c r="B130" s="392"/>
      <c r="C130" s="392"/>
      <c r="D130" s="392"/>
      <c r="E130" s="392"/>
      <c r="F130" s="392"/>
      <c r="G130" s="39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366"/>
      <c r="BE130" s="366"/>
      <c r="BF130" s="366"/>
      <c r="BG130" s="366"/>
      <c r="BH130" s="366"/>
      <c r="BI130" s="366"/>
      <c r="BJ130" s="366"/>
      <c r="BK130" s="366"/>
      <c r="BL130" s="366"/>
      <c r="BM130" s="366"/>
      <c r="BN130" s="366"/>
      <c r="BO130" s="366"/>
      <c r="BP130" s="366"/>
      <c r="BQ130" s="366"/>
      <c r="BR130" s="366"/>
      <c r="BS130" s="366"/>
      <c r="BT130" s="366"/>
      <c r="BU130" s="366"/>
      <c r="BV130" s="366"/>
      <c r="BW130" s="366"/>
      <c r="BX130" s="366"/>
      <c r="BY130" s="366"/>
      <c r="BZ130" s="366"/>
      <c r="CA130" s="366"/>
      <c r="CB130" s="366"/>
      <c r="CC130" s="366"/>
      <c r="CD130" s="366"/>
      <c r="CE130" s="366"/>
      <c r="CF130" s="366"/>
      <c r="CG130" s="366"/>
      <c r="CH130" s="366"/>
      <c r="CI130" s="366"/>
      <c r="CJ130" s="366"/>
      <c r="CK130" s="366"/>
      <c r="CL130" s="366"/>
      <c r="CM130" s="366"/>
      <c r="CN130" s="366"/>
      <c r="CO130" s="366"/>
      <c r="CP130" s="366"/>
      <c r="CQ130" s="366"/>
      <c r="CR130" s="366"/>
      <c r="CS130" s="366"/>
      <c r="CT130" s="366"/>
      <c r="CU130" s="366"/>
      <c r="CV130" s="366"/>
      <c r="CW130" s="366"/>
      <c r="CX130" s="366"/>
      <c r="CY130" s="366"/>
      <c r="CZ130" s="366"/>
      <c r="DA130" s="366"/>
    </row>
    <row r="131" spans="1:105" s="86" customFormat="1" ht="15" customHeight="1">
      <c r="A131" s="367"/>
      <c r="B131" s="368"/>
      <c r="C131" s="368"/>
      <c r="D131" s="368"/>
      <c r="E131" s="368"/>
      <c r="F131" s="368"/>
      <c r="G131" s="369"/>
      <c r="H131" s="393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  <c r="AU131" s="394"/>
      <c r="AV131" s="394"/>
      <c r="AW131" s="394"/>
      <c r="AX131" s="394"/>
      <c r="AY131" s="394"/>
      <c r="AZ131" s="394"/>
      <c r="BA131" s="394"/>
      <c r="BB131" s="394"/>
      <c r="BC131" s="395"/>
      <c r="BD131" s="349"/>
      <c r="BE131" s="350"/>
      <c r="BF131" s="350"/>
      <c r="BG131" s="350"/>
      <c r="BH131" s="350"/>
      <c r="BI131" s="350"/>
      <c r="BJ131" s="350"/>
      <c r="BK131" s="350"/>
      <c r="BL131" s="350"/>
      <c r="BM131" s="350"/>
      <c r="BN131" s="350"/>
      <c r="BO131" s="350"/>
      <c r="BP131" s="350"/>
      <c r="BQ131" s="350"/>
      <c r="BR131" s="350"/>
      <c r="BS131" s="351"/>
      <c r="BT131" s="366"/>
      <c r="BU131" s="366"/>
      <c r="BV131" s="366"/>
      <c r="BW131" s="366"/>
      <c r="BX131" s="366"/>
      <c r="BY131" s="366"/>
      <c r="BZ131" s="366"/>
      <c r="CA131" s="366"/>
      <c r="CB131" s="366"/>
      <c r="CC131" s="366"/>
      <c r="CD131" s="366"/>
      <c r="CE131" s="366"/>
      <c r="CF131" s="366"/>
      <c r="CG131" s="366"/>
      <c r="CH131" s="366"/>
      <c r="CI131" s="366"/>
      <c r="CJ131" s="349"/>
      <c r="CK131" s="350"/>
      <c r="CL131" s="350"/>
      <c r="CM131" s="350"/>
      <c r="CN131" s="350"/>
      <c r="CO131" s="350"/>
      <c r="CP131" s="350"/>
      <c r="CQ131" s="350"/>
      <c r="CR131" s="350"/>
      <c r="CS131" s="350"/>
      <c r="CT131" s="350"/>
      <c r="CU131" s="350"/>
      <c r="CV131" s="350"/>
      <c r="CW131" s="350"/>
      <c r="CX131" s="350"/>
      <c r="CY131" s="350"/>
      <c r="CZ131" s="350"/>
      <c r="DA131" s="351"/>
    </row>
    <row r="132" spans="1:105" s="86" customFormat="1" ht="15" customHeight="1">
      <c r="A132" s="392"/>
      <c r="B132" s="392"/>
      <c r="C132" s="392"/>
      <c r="D132" s="392"/>
      <c r="E132" s="392"/>
      <c r="F132" s="392"/>
      <c r="G132" s="392"/>
      <c r="H132" s="389" t="s">
        <v>229</v>
      </c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89"/>
      <c r="AH132" s="389"/>
      <c r="AI132" s="389"/>
      <c r="AJ132" s="389"/>
      <c r="AK132" s="389"/>
      <c r="AL132" s="389"/>
      <c r="AM132" s="389"/>
      <c r="AN132" s="389"/>
      <c r="AO132" s="389"/>
      <c r="AP132" s="389"/>
      <c r="AQ132" s="389"/>
      <c r="AR132" s="389"/>
      <c r="AS132" s="389"/>
      <c r="AT132" s="389"/>
      <c r="AU132" s="389"/>
      <c r="AV132" s="389"/>
      <c r="AW132" s="389"/>
      <c r="AX132" s="389"/>
      <c r="AY132" s="389"/>
      <c r="AZ132" s="389"/>
      <c r="BA132" s="389"/>
      <c r="BB132" s="389"/>
      <c r="BC132" s="390"/>
      <c r="BD132" s="366" t="s">
        <v>7</v>
      </c>
      <c r="BE132" s="366"/>
      <c r="BF132" s="366"/>
      <c r="BG132" s="366"/>
      <c r="BH132" s="366"/>
      <c r="BI132" s="366"/>
      <c r="BJ132" s="366"/>
      <c r="BK132" s="366"/>
      <c r="BL132" s="366"/>
      <c r="BM132" s="366"/>
      <c r="BN132" s="366"/>
      <c r="BO132" s="366"/>
      <c r="BP132" s="366"/>
      <c r="BQ132" s="366"/>
      <c r="BR132" s="366"/>
      <c r="BS132" s="366"/>
      <c r="BT132" s="366" t="s">
        <v>7</v>
      </c>
      <c r="BU132" s="366"/>
      <c r="BV132" s="366"/>
      <c r="BW132" s="366"/>
      <c r="BX132" s="366"/>
      <c r="BY132" s="366"/>
      <c r="BZ132" s="366"/>
      <c r="CA132" s="366"/>
      <c r="CB132" s="366"/>
      <c r="CC132" s="366"/>
      <c r="CD132" s="366"/>
      <c r="CE132" s="366"/>
      <c r="CF132" s="366"/>
      <c r="CG132" s="366"/>
      <c r="CH132" s="366"/>
      <c r="CI132" s="366"/>
      <c r="CJ132" s="366">
        <f>SUM(CJ129:DA131)</f>
        <v>0</v>
      </c>
      <c r="CK132" s="366"/>
      <c r="CL132" s="366"/>
      <c r="CM132" s="366"/>
      <c r="CN132" s="366"/>
      <c r="CO132" s="366"/>
      <c r="CP132" s="366"/>
      <c r="CQ132" s="366"/>
      <c r="CR132" s="366"/>
      <c r="CS132" s="366"/>
      <c r="CT132" s="366"/>
      <c r="CU132" s="366"/>
      <c r="CV132" s="366"/>
      <c r="CW132" s="366"/>
      <c r="CX132" s="366"/>
      <c r="CY132" s="366"/>
      <c r="CZ132" s="366"/>
      <c r="DA132" s="366"/>
    </row>
    <row r="134" spans="1:105" s="178" customFormat="1" ht="14.25">
      <c r="A134" s="323" t="s">
        <v>298</v>
      </c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23"/>
      <c r="BB134" s="323"/>
      <c r="BC134" s="323"/>
      <c r="BD134" s="323"/>
      <c r="BE134" s="323"/>
      <c r="BF134" s="323"/>
      <c r="BG134" s="323"/>
      <c r="BH134" s="323"/>
      <c r="BI134" s="323"/>
      <c r="BJ134" s="323"/>
      <c r="BK134" s="323"/>
      <c r="BL134" s="323"/>
      <c r="BM134" s="323"/>
      <c r="BN134" s="323"/>
      <c r="BO134" s="323"/>
      <c r="BP134" s="323"/>
      <c r="BQ134" s="323"/>
      <c r="BR134" s="323"/>
      <c r="BS134" s="323"/>
      <c r="BT134" s="323"/>
      <c r="BU134" s="323"/>
      <c r="BV134" s="323"/>
      <c r="BW134" s="323"/>
      <c r="BX134" s="323"/>
      <c r="BY134" s="323"/>
      <c r="BZ134" s="323"/>
      <c r="CA134" s="323"/>
      <c r="CB134" s="323"/>
      <c r="CC134" s="323"/>
      <c r="CD134" s="323"/>
      <c r="CE134" s="323"/>
      <c r="CF134" s="323"/>
      <c r="CG134" s="323"/>
      <c r="CH134" s="323"/>
      <c r="CI134" s="323"/>
      <c r="CJ134" s="323"/>
      <c r="CK134" s="323"/>
      <c r="CL134" s="323"/>
      <c r="CM134" s="323"/>
      <c r="CN134" s="323"/>
      <c r="CO134" s="323"/>
      <c r="CP134" s="323"/>
      <c r="CQ134" s="323"/>
      <c r="CR134" s="323"/>
      <c r="CS134" s="323"/>
      <c r="CT134" s="323"/>
      <c r="CU134" s="323"/>
      <c r="CV134" s="323"/>
      <c r="CW134" s="323"/>
      <c r="CX134" s="323"/>
      <c r="CY134" s="323"/>
      <c r="CZ134" s="323"/>
      <c r="DA134" s="323"/>
    </row>
    <row r="135" spans="1:105" ht="10.5" customHeight="1"/>
    <row r="136" spans="1:105" ht="30" customHeight="1">
      <c r="A136" s="328" t="s">
        <v>220</v>
      </c>
      <c r="B136" s="329"/>
      <c r="C136" s="329"/>
      <c r="D136" s="329"/>
      <c r="E136" s="329"/>
      <c r="F136" s="329"/>
      <c r="G136" s="330"/>
      <c r="H136" s="328" t="s">
        <v>269</v>
      </c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29"/>
      <c r="AH136" s="329"/>
      <c r="AI136" s="329"/>
      <c r="AJ136" s="329"/>
      <c r="AK136" s="329"/>
      <c r="AL136" s="329"/>
      <c r="AM136" s="329"/>
      <c r="AN136" s="329"/>
      <c r="AO136" s="329"/>
      <c r="AP136" s="329"/>
      <c r="AQ136" s="329"/>
      <c r="AR136" s="329"/>
      <c r="AS136" s="329"/>
      <c r="AT136" s="329"/>
      <c r="AU136" s="329"/>
      <c r="AV136" s="329"/>
      <c r="AW136" s="329"/>
      <c r="AX136" s="329"/>
      <c r="AY136" s="329"/>
      <c r="AZ136" s="329"/>
      <c r="BA136" s="329"/>
      <c r="BB136" s="329"/>
      <c r="BC136" s="329"/>
      <c r="BD136" s="329"/>
      <c r="BE136" s="329"/>
      <c r="BF136" s="329"/>
      <c r="BG136" s="329"/>
      <c r="BH136" s="329"/>
      <c r="BI136" s="329"/>
      <c r="BJ136" s="329"/>
      <c r="BK136" s="329"/>
      <c r="BL136" s="329"/>
      <c r="BM136" s="329"/>
      <c r="BN136" s="329"/>
      <c r="BO136" s="329"/>
      <c r="BP136" s="329"/>
      <c r="BQ136" s="329"/>
      <c r="BR136" s="329"/>
      <c r="BS136" s="330"/>
      <c r="BT136" s="328" t="s">
        <v>299</v>
      </c>
      <c r="BU136" s="329"/>
      <c r="BV136" s="329"/>
      <c r="BW136" s="329"/>
      <c r="BX136" s="329"/>
      <c r="BY136" s="329"/>
      <c r="BZ136" s="329"/>
      <c r="CA136" s="329"/>
      <c r="CB136" s="329"/>
      <c r="CC136" s="329"/>
      <c r="CD136" s="329"/>
      <c r="CE136" s="329"/>
      <c r="CF136" s="329"/>
      <c r="CG136" s="329"/>
      <c r="CH136" s="329"/>
      <c r="CI136" s="330"/>
      <c r="CJ136" s="328" t="s">
        <v>300</v>
      </c>
      <c r="CK136" s="329"/>
      <c r="CL136" s="329"/>
      <c r="CM136" s="329"/>
      <c r="CN136" s="329"/>
      <c r="CO136" s="329"/>
      <c r="CP136" s="329"/>
      <c r="CQ136" s="329"/>
      <c r="CR136" s="329"/>
      <c r="CS136" s="329"/>
      <c r="CT136" s="329"/>
      <c r="CU136" s="329"/>
      <c r="CV136" s="329"/>
      <c r="CW136" s="329"/>
      <c r="CX136" s="329"/>
      <c r="CY136" s="329"/>
      <c r="CZ136" s="329"/>
      <c r="DA136" s="330"/>
    </row>
    <row r="137" spans="1:105" s="17" customFormat="1" ht="12.75">
      <c r="A137" s="327">
        <v>1</v>
      </c>
      <c r="B137" s="327"/>
      <c r="C137" s="327"/>
      <c r="D137" s="327"/>
      <c r="E137" s="327"/>
      <c r="F137" s="327"/>
      <c r="G137" s="327"/>
      <c r="H137" s="327">
        <v>2</v>
      </c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327"/>
      <c r="BB137" s="327"/>
      <c r="BC137" s="327"/>
      <c r="BD137" s="327"/>
      <c r="BE137" s="327"/>
      <c r="BF137" s="327"/>
      <c r="BG137" s="327"/>
      <c r="BH137" s="327"/>
      <c r="BI137" s="327"/>
      <c r="BJ137" s="327"/>
      <c r="BK137" s="327"/>
      <c r="BL137" s="327"/>
      <c r="BM137" s="327"/>
      <c r="BN137" s="327"/>
      <c r="BO137" s="327"/>
      <c r="BP137" s="327"/>
      <c r="BQ137" s="327"/>
      <c r="BR137" s="327"/>
      <c r="BS137" s="327"/>
      <c r="BT137" s="327">
        <v>3</v>
      </c>
      <c r="BU137" s="327"/>
      <c r="BV137" s="327"/>
      <c r="BW137" s="327"/>
      <c r="BX137" s="327"/>
      <c r="BY137" s="327"/>
      <c r="BZ137" s="327"/>
      <c r="CA137" s="327"/>
      <c r="CB137" s="327"/>
      <c r="CC137" s="327"/>
      <c r="CD137" s="327"/>
      <c r="CE137" s="327"/>
      <c r="CF137" s="327"/>
      <c r="CG137" s="327"/>
      <c r="CH137" s="327"/>
      <c r="CI137" s="327"/>
      <c r="CJ137" s="327">
        <v>4</v>
      </c>
      <c r="CK137" s="327"/>
      <c r="CL137" s="327"/>
      <c r="CM137" s="327"/>
      <c r="CN137" s="327"/>
      <c r="CO137" s="327"/>
      <c r="CP137" s="327"/>
      <c r="CQ137" s="327"/>
      <c r="CR137" s="327"/>
      <c r="CS137" s="327"/>
      <c r="CT137" s="327"/>
      <c r="CU137" s="327"/>
      <c r="CV137" s="327"/>
      <c r="CW137" s="327"/>
      <c r="CX137" s="327"/>
      <c r="CY137" s="327"/>
      <c r="CZ137" s="327"/>
      <c r="DA137" s="327"/>
    </row>
    <row r="138" spans="1:105" ht="15" customHeight="1">
      <c r="A138" s="392" t="s">
        <v>244</v>
      </c>
      <c r="B138" s="392"/>
      <c r="C138" s="392"/>
      <c r="D138" s="392"/>
      <c r="E138" s="392"/>
      <c r="F138" s="392"/>
      <c r="G138" s="392"/>
      <c r="H138" s="393" t="s">
        <v>435</v>
      </c>
      <c r="I138" s="394"/>
      <c r="J138" s="394"/>
      <c r="K138" s="394"/>
      <c r="L138" s="394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4"/>
      <c r="BC138" s="394"/>
      <c r="BD138" s="394"/>
      <c r="BE138" s="394"/>
      <c r="BF138" s="394"/>
      <c r="BG138" s="394"/>
      <c r="BH138" s="394"/>
      <c r="BI138" s="394"/>
      <c r="BJ138" s="394"/>
      <c r="BK138" s="394"/>
      <c r="BL138" s="394"/>
      <c r="BM138" s="394"/>
      <c r="BN138" s="394"/>
      <c r="BO138" s="394"/>
      <c r="BP138" s="394"/>
      <c r="BQ138" s="394"/>
      <c r="BR138" s="394"/>
      <c r="BS138" s="395"/>
      <c r="BT138" s="366">
        <v>3</v>
      </c>
      <c r="BU138" s="366"/>
      <c r="BV138" s="366"/>
      <c r="BW138" s="366"/>
      <c r="BX138" s="366"/>
      <c r="BY138" s="366"/>
      <c r="BZ138" s="366"/>
      <c r="CA138" s="366"/>
      <c r="CB138" s="366"/>
      <c r="CC138" s="366"/>
      <c r="CD138" s="366"/>
      <c r="CE138" s="366"/>
      <c r="CF138" s="366"/>
      <c r="CG138" s="366"/>
      <c r="CH138" s="366"/>
      <c r="CI138" s="366"/>
      <c r="CJ138" s="401">
        <f>11403</f>
        <v>11403</v>
      </c>
      <c r="CK138" s="401"/>
      <c r="CL138" s="401"/>
      <c r="CM138" s="401"/>
      <c r="CN138" s="401"/>
      <c r="CO138" s="401"/>
      <c r="CP138" s="401"/>
      <c r="CQ138" s="401"/>
      <c r="CR138" s="401"/>
      <c r="CS138" s="401"/>
      <c r="CT138" s="401"/>
      <c r="CU138" s="401"/>
      <c r="CV138" s="401"/>
      <c r="CW138" s="401"/>
      <c r="CX138" s="401"/>
      <c r="CY138" s="401"/>
      <c r="CZ138" s="401"/>
      <c r="DA138" s="401"/>
    </row>
    <row r="139" spans="1:105" ht="15" customHeight="1">
      <c r="A139" s="392"/>
      <c r="B139" s="392"/>
      <c r="C139" s="392"/>
      <c r="D139" s="392"/>
      <c r="E139" s="392"/>
      <c r="F139" s="392"/>
      <c r="G139" s="392"/>
      <c r="H139" s="393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  <c r="AO139" s="394"/>
      <c r="AP139" s="394"/>
      <c r="AQ139" s="394"/>
      <c r="AR139" s="394"/>
      <c r="AS139" s="394"/>
      <c r="AT139" s="394"/>
      <c r="AU139" s="394"/>
      <c r="AV139" s="394"/>
      <c r="AW139" s="394"/>
      <c r="AX139" s="394"/>
      <c r="AY139" s="394"/>
      <c r="AZ139" s="394"/>
      <c r="BA139" s="394"/>
      <c r="BB139" s="394"/>
      <c r="BC139" s="394"/>
      <c r="BD139" s="394"/>
      <c r="BE139" s="394"/>
      <c r="BF139" s="394"/>
      <c r="BG139" s="394"/>
      <c r="BH139" s="394"/>
      <c r="BI139" s="394"/>
      <c r="BJ139" s="394"/>
      <c r="BK139" s="394"/>
      <c r="BL139" s="394"/>
      <c r="BM139" s="394"/>
      <c r="BN139" s="394"/>
      <c r="BO139" s="394"/>
      <c r="BP139" s="394"/>
      <c r="BQ139" s="394"/>
      <c r="BR139" s="394"/>
      <c r="BS139" s="395"/>
      <c r="BT139" s="366"/>
      <c r="BU139" s="366"/>
      <c r="BV139" s="366"/>
      <c r="BW139" s="366"/>
      <c r="BX139" s="366"/>
      <c r="BY139" s="366"/>
      <c r="BZ139" s="366"/>
      <c r="CA139" s="366"/>
      <c r="CB139" s="366"/>
      <c r="CC139" s="366"/>
      <c r="CD139" s="366"/>
      <c r="CE139" s="366"/>
      <c r="CF139" s="366"/>
      <c r="CG139" s="366"/>
      <c r="CH139" s="366"/>
      <c r="CI139" s="366"/>
      <c r="CJ139" s="401"/>
      <c r="CK139" s="401"/>
      <c r="CL139" s="401"/>
      <c r="CM139" s="401"/>
      <c r="CN139" s="401"/>
      <c r="CO139" s="401"/>
      <c r="CP139" s="401"/>
      <c r="CQ139" s="401"/>
      <c r="CR139" s="401"/>
      <c r="CS139" s="401"/>
      <c r="CT139" s="401"/>
      <c r="CU139" s="401"/>
      <c r="CV139" s="401"/>
      <c r="CW139" s="401"/>
      <c r="CX139" s="401"/>
      <c r="CY139" s="401"/>
      <c r="CZ139" s="401"/>
      <c r="DA139" s="401"/>
    </row>
    <row r="140" spans="1:105" ht="15" customHeight="1">
      <c r="A140" s="367"/>
      <c r="B140" s="368"/>
      <c r="C140" s="368"/>
      <c r="D140" s="368"/>
      <c r="E140" s="368"/>
      <c r="F140" s="368"/>
      <c r="G140" s="369"/>
      <c r="H140" s="432" t="s">
        <v>229</v>
      </c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  <c r="AI140" s="433"/>
      <c r="AJ140" s="433"/>
      <c r="AK140" s="433"/>
      <c r="AL140" s="433"/>
      <c r="AM140" s="433"/>
      <c r="AN140" s="433"/>
      <c r="AO140" s="433"/>
      <c r="AP140" s="433"/>
      <c r="AQ140" s="433"/>
      <c r="AR140" s="433"/>
      <c r="AS140" s="433"/>
      <c r="AT140" s="433"/>
      <c r="AU140" s="433"/>
      <c r="AV140" s="433"/>
      <c r="AW140" s="433"/>
      <c r="AX140" s="433"/>
      <c r="AY140" s="433"/>
      <c r="AZ140" s="433"/>
      <c r="BA140" s="433"/>
      <c r="BB140" s="433"/>
      <c r="BC140" s="433"/>
      <c r="BD140" s="433"/>
      <c r="BE140" s="433"/>
      <c r="BF140" s="433"/>
      <c r="BG140" s="433"/>
      <c r="BH140" s="433"/>
      <c r="BI140" s="433"/>
      <c r="BJ140" s="433"/>
      <c r="BK140" s="433"/>
      <c r="BL140" s="433"/>
      <c r="BM140" s="433"/>
      <c r="BN140" s="433"/>
      <c r="BO140" s="433"/>
      <c r="BP140" s="433"/>
      <c r="BQ140" s="433"/>
      <c r="BR140" s="433"/>
      <c r="BS140" s="434"/>
      <c r="BT140" s="349" t="s">
        <v>7</v>
      </c>
      <c r="BU140" s="350"/>
      <c r="BV140" s="350"/>
      <c r="BW140" s="350"/>
      <c r="BX140" s="350"/>
      <c r="BY140" s="350"/>
      <c r="BZ140" s="350"/>
      <c r="CA140" s="350"/>
      <c r="CB140" s="350"/>
      <c r="CC140" s="350"/>
      <c r="CD140" s="350"/>
      <c r="CE140" s="350"/>
      <c r="CF140" s="350"/>
      <c r="CG140" s="350"/>
      <c r="CH140" s="350"/>
      <c r="CI140" s="351"/>
      <c r="CJ140" s="355">
        <f>SUM(CJ138:CZ139)</f>
        <v>11403</v>
      </c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  <c r="CW140" s="356"/>
      <c r="CX140" s="356"/>
      <c r="CY140" s="356"/>
      <c r="CZ140" s="356"/>
      <c r="DA140" s="357"/>
    </row>
    <row r="142" spans="1:105" s="178" customFormat="1" ht="28.5" customHeight="1">
      <c r="A142" s="404" t="s">
        <v>301</v>
      </c>
      <c r="B142" s="404"/>
      <c r="C142" s="404"/>
      <c r="D142" s="404"/>
      <c r="E142" s="404"/>
      <c r="F142" s="404"/>
      <c r="G142" s="404"/>
      <c r="H142" s="404"/>
      <c r="I142" s="404"/>
      <c r="J142" s="404"/>
      <c r="K142" s="404"/>
      <c r="L142" s="404"/>
      <c r="M142" s="404"/>
      <c r="N142" s="404"/>
      <c r="O142" s="404"/>
      <c r="P142" s="404"/>
      <c r="Q142" s="404"/>
      <c r="R142" s="404"/>
      <c r="S142" s="404"/>
      <c r="T142" s="404"/>
      <c r="U142" s="404"/>
      <c r="V142" s="404"/>
      <c r="W142" s="404"/>
      <c r="X142" s="404"/>
      <c r="Y142" s="404"/>
      <c r="Z142" s="404"/>
      <c r="AA142" s="404"/>
      <c r="AB142" s="404"/>
      <c r="AC142" s="404"/>
      <c r="AD142" s="404"/>
      <c r="AE142" s="404"/>
      <c r="AF142" s="404"/>
      <c r="AG142" s="404"/>
      <c r="AH142" s="404"/>
      <c r="AI142" s="404"/>
      <c r="AJ142" s="404"/>
      <c r="AK142" s="404"/>
      <c r="AL142" s="404"/>
      <c r="AM142" s="404"/>
      <c r="AN142" s="404"/>
      <c r="AO142" s="404"/>
      <c r="AP142" s="404"/>
      <c r="AQ142" s="404"/>
      <c r="AR142" s="404"/>
      <c r="AS142" s="404"/>
      <c r="AT142" s="404"/>
      <c r="AU142" s="404"/>
      <c r="AV142" s="404"/>
      <c r="AW142" s="404"/>
      <c r="AX142" s="404"/>
      <c r="AY142" s="404"/>
      <c r="AZ142" s="404"/>
      <c r="BA142" s="404"/>
      <c r="BB142" s="404"/>
      <c r="BC142" s="404"/>
      <c r="BD142" s="404"/>
      <c r="BE142" s="404"/>
      <c r="BF142" s="404"/>
      <c r="BG142" s="404"/>
      <c r="BH142" s="404"/>
      <c r="BI142" s="404"/>
      <c r="BJ142" s="404"/>
      <c r="BK142" s="404"/>
      <c r="BL142" s="404"/>
      <c r="BM142" s="404"/>
      <c r="BN142" s="404"/>
      <c r="BO142" s="404"/>
      <c r="BP142" s="404"/>
      <c r="BQ142" s="404"/>
      <c r="BR142" s="404"/>
      <c r="BS142" s="404"/>
      <c r="BT142" s="404"/>
      <c r="BU142" s="404"/>
      <c r="BV142" s="404"/>
      <c r="BW142" s="404"/>
      <c r="BX142" s="404"/>
      <c r="BY142" s="404"/>
      <c r="BZ142" s="404"/>
      <c r="CA142" s="404"/>
      <c r="CB142" s="404"/>
      <c r="CC142" s="404"/>
      <c r="CD142" s="404"/>
      <c r="CE142" s="404"/>
      <c r="CF142" s="404"/>
      <c r="CG142" s="404"/>
      <c r="CH142" s="404"/>
      <c r="CI142" s="404"/>
      <c r="CJ142" s="404"/>
      <c r="CK142" s="404"/>
      <c r="CL142" s="404"/>
      <c r="CM142" s="404"/>
      <c r="CN142" s="404"/>
      <c r="CO142" s="404"/>
      <c r="CP142" s="404"/>
      <c r="CQ142" s="404"/>
      <c r="CR142" s="404"/>
      <c r="CS142" s="404"/>
      <c r="CT142" s="404"/>
      <c r="CU142" s="404"/>
      <c r="CV142" s="404"/>
      <c r="CW142" s="404"/>
      <c r="CX142" s="404"/>
      <c r="CY142" s="404"/>
      <c r="CZ142" s="404"/>
      <c r="DA142" s="404"/>
    </row>
    <row r="143" spans="1:105" ht="10.5" customHeight="1"/>
    <row r="144" spans="1:105" s="176" customFormat="1" ht="30" customHeight="1">
      <c r="A144" s="328" t="s">
        <v>220</v>
      </c>
      <c r="B144" s="329"/>
      <c r="C144" s="329"/>
      <c r="D144" s="329"/>
      <c r="E144" s="329"/>
      <c r="F144" s="329"/>
      <c r="G144" s="330"/>
      <c r="H144" s="328" t="s">
        <v>269</v>
      </c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  <c r="AT144" s="329"/>
      <c r="AU144" s="329"/>
      <c r="AV144" s="329"/>
      <c r="AW144" s="329"/>
      <c r="AX144" s="329"/>
      <c r="AY144" s="329"/>
      <c r="AZ144" s="329"/>
      <c r="BA144" s="329"/>
      <c r="BB144" s="329"/>
      <c r="BC144" s="330"/>
      <c r="BD144" s="328" t="s">
        <v>291</v>
      </c>
      <c r="BE144" s="329"/>
      <c r="BF144" s="329"/>
      <c r="BG144" s="329"/>
      <c r="BH144" s="329"/>
      <c r="BI144" s="329"/>
      <c r="BJ144" s="329"/>
      <c r="BK144" s="329"/>
      <c r="BL144" s="329"/>
      <c r="BM144" s="329"/>
      <c r="BN144" s="329"/>
      <c r="BO144" s="329"/>
      <c r="BP144" s="329"/>
      <c r="BQ144" s="329"/>
      <c r="BR144" s="329"/>
      <c r="BS144" s="330"/>
      <c r="BT144" s="328" t="s">
        <v>302</v>
      </c>
      <c r="BU144" s="329"/>
      <c r="BV144" s="329"/>
      <c r="BW144" s="329"/>
      <c r="BX144" s="329"/>
      <c r="BY144" s="329"/>
      <c r="BZ144" s="329"/>
      <c r="CA144" s="329"/>
      <c r="CB144" s="329"/>
      <c r="CC144" s="329"/>
      <c r="CD144" s="329"/>
      <c r="CE144" s="329"/>
      <c r="CF144" s="329"/>
      <c r="CG144" s="329"/>
      <c r="CH144" s="329"/>
      <c r="CI144" s="330"/>
      <c r="CJ144" s="328" t="s">
        <v>303</v>
      </c>
      <c r="CK144" s="329"/>
      <c r="CL144" s="329"/>
      <c r="CM144" s="329"/>
      <c r="CN144" s="329"/>
      <c r="CO144" s="329"/>
      <c r="CP144" s="329"/>
      <c r="CQ144" s="329"/>
      <c r="CR144" s="329"/>
      <c r="CS144" s="329"/>
      <c r="CT144" s="329"/>
      <c r="CU144" s="329"/>
      <c r="CV144" s="329"/>
      <c r="CW144" s="329"/>
      <c r="CX144" s="329"/>
      <c r="CY144" s="329"/>
      <c r="CZ144" s="329"/>
      <c r="DA144" s="330"/>
    </row>
    <row r="145" spans="1:105" s="85" customFormat="1" ht="12.75">
      <c r="A145" s="327"/>
      <c r="B145" s="327"/>
      <c r="C145" s="327"/>
      <c r="D145" s="327"/>
      <c r="E145" s="327"/>
      <c r="F145" s="327"/>
      <c r="G145" s="327"/>
      <c r="H145" s="327">
        <v>1</v>
      </c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>
        <v>2</v>
      </c>
      <c r="BE145" s="327"/>
      <c r="BF145" s="327"/>
      <c r="BG145" s="327"/>
      <c r="BH145" s="327"/>
      <c r="BI145" s="327"/>
      <c r="BJ145" s="327"/>
      <c r="BK145" s="327"/>
      <c r="BL145" s="327"/>
      <c r="BM145" s="327"/>
      <c r="BN145" s="327"/>
      <c r="BO145" s="327"/>
      <c r="BP145" s="327"/>
      <c r="BQ145" s="327"/>
      <c r="BR145" s="327"/>
      <c r="BS145" s="327"/>
      <c r="BT145" s="327">
        <v>3</v>
      </c>
      <c r="BU145" s="327"/>
      <c r="BV145" s="327"/>
      <c r="BW145" s="327"/>
      <c r="BX145" s="327"/>
      <c r="BY145" s="327"/>
      <c r="BZ145" s="327"/>
      <c r="CA145" s="327"/>
      <c r="CB145" s="327"/>
      <c r="CC145" s="327"/>
      <c r="CD145" s="327"/>
      <c r="CE145" s="327"/>
      <c r="CF145" s="327"/>
      <c r="CG145" s="327"/>
      <c r="CH145" s="327"/>
      <c r="CI145" s="327"/>
      <c r="CJ145" s="327">
        <v>4</v>
      </c>
      <c r="CK145" s="327"/>
      <c r="CL145" s="327"/>
      <c r="CM145" s="327"/>
      <c r="CN145" s="327"/>
      <c r="CO145" s="327"/>
      <c r="CP145" s="327"/>
      <c r="CQ145" s="327"/>
      <c r="CR145" s="327"/>
      <c r="CS145" s="327"/>
      <c r="CT145" s="327"/>
      <c r="CU145" s="327"/>
      <c r="CV145" s="327"/>
      <c r="CW145" s="327"/>
      <c r="CX145" s="327"/>
      <c r="CY145" s="327"/>
      <c r="CZ145" s="327"/>
      <c r="DA145" s="327"/>
    </row>
    <row r="146" spans="1:105" s="86" customFormat="1" ht="15" customHeight="1">
      <c r="A146" s="392" t="s">
        <v>244</v>
      </c>
      <c r="B146" s="392"/>
      <c r="C146" s="392"/>
      <c r="D146" s="392"/>
      <c r="E146" s="392"/>
      <c r="F146" s="392"/>
      <c r="G146" s="392"/>
      <c r="H146" s="402" t="s">
        <v>445</v>
      </c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  <c r="AI146" s="402"/>
      <c r="AJ146" s="402"/>
      <c r="AK146" s="402"/>
      <c r="AL146" s="402"/>
      <c r="AM146" s="402"/>
      <c r="AN146" s="402"/>
      <c r="AO146" s="402"/>
      <c r="AP146" s="402"/>
      <c r="AQ146" s="402"/>
      <c r="AR146" s="402"/>
      <c r="AS146" s="402"/>
      <c r="AT146" s="402"/>
      <c r="AU146" s="402"/>
      <c r="AV146" s="402"/>
      <c r="AW146" s="402"/>
      <c r="AX146" s="402"/>
      <c r="AY146" s="402"/>
      <c r="AZ146" s="402"/>
      <c r="BA146" s="402"/>
      <c r="BB146" s="402"/>
      <c r="BC146" s="402"/>
      <c r="BD146" s="366">
        <v>345.13</v>
      </c>
      <c r="BE146" s="366"/>
      <c r="BF146" s="366"/>
      <c r="BG146" s="366"/>
      <c r="BH146" s="366"/>
      <c r="BI146" s="366"/>
      <c r="BJ146" s="366"/>
      <c r="BK146" s="366"/>
      <c r="BL146" s="366"/>
      <c r="BM146" s="366"/>
      <c r="BN146" s="366"/>
      <c r="BO146" s="366"/>
      <c r="BP146" s="366"/>
      <c r="BQ146" s="366"/>
      <c r="BR146" s="366"/>
      <c r="BS146" s="366"/>
      <c r="BT146" s="366">
        <v>200</v>
      </c>
      <c r="BU146" s="366"/>
      <c r="BV146" s="366"/>
      <c r="BW146" s="366"/>
      <c r="BX146" s="366"/>
      <c r="BY146" s="366"/>
      <c r="BZ146" s="366"/>
      <c r="CA146" s="366"/>
      <c r="CB146" s="366"/>
      <c r="CC146" s="366"/>
      <c r="CD146" s="366"/>
      <c r="CE146" s="366"/>
      <c r="CF146" s="366"/>
      <c r="CG146" s="366"/>
      <c r="CH146" s="366"/>
      <c r="CI146" s="366"/>
      <c r="CJ146" s="366">
        <v>69026.44</v>
      </c>
      <c r="CK146" s="366"/>
      <c r="CL146" s="366"/>
      <c r="CM146" s="366"/>
      <c r="CN146" s="366"/>
      <c r="CO146" s="366"/>
      <c r="CP146" s="366"/>
      <c r="CQ146" s="366"/>
      <c r="CR146" s="366"/>
      <c r="CS146" s="366"/>
      <c r="CT146" s="366"/>
      <c r="CU146" s="366"/>
      <c r="CV146" s="366"/>
      <c r="CW146" s="366"/>
      <c r="CX146" s="366"/>
      <c r="CY146" s="366"/>
      <c r="CZ146" s="366"/>
      <c r="DA146" s="366"/>
    </row>
    <row r="147" spans="1:105" s="86" customFormat="1" ht="15" customHeight="1">
      <c r="A147" s="392" t="s">
        <v>134</v>
      </c>
      <c r="B147" s="392"/>
      <c r="C147" s="392"/>
      <c r="D147" s="392"/>
      <c r="E147" s="392"/>
      <c r="F147" s="392"/>
      <c r="G147" s="392"/>
      <c r="H147" s="402" t="s">
        <v>446</v>
      </c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2"/>
      <c r="AZ147" s="402"/>
      <c r="BA147" s="402"/>
      <c r="BB147" s="402"/>
      <c r="BC147" s="402"/>
      <c r="BD147" s="366">
        <v>320</v>
      </c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/>
      <c r="BQ147" s="366"/>
      <c r="BR147" s="366"/>
      <c r="BS147" s="366"/>
      <c r="BT147" s="366">
        <v>150</v>
      </c>
      <c r="BU147" s="366"/>
      <c r="BV147" s="366"/>
      <c r="BW147" s="366"/>
      <c r="BX147" s="366"/>
      <c r="BY147" s="366"/>
      <c r="BZ147" s="366"/>
      <c r="CA147" s="366"/>
      <c r="CB147" s="366"/>
      <c r="CC147" s="366"/>
      <c r="CD147" s="366"/>
      <c r="CE147" s="366"/>
      <c r="CF147" s="366"/>
      <c r="CG147" s="366"/>
      <c r="CH147" s="366"/>
      <c r="CI147" s="366"/>
      <c r="CJ147" s="366">
        <v>48000</v>
      </c>
      <c r="CK147" s="366"/>
      <c r="CL147" s="366"/>
      <c r="CM147" s="366"/>
      <c r="CN147" s="366"/>
      <c r="CO147" s="366"/>
      <c r="CP147" s="366"/>
      <c r="CQ147" s="366"/>
      <c r="CR147" s="366"/>
      <c r="CS147" s="366"/>
      <c r="CT147" s="366"/>
      <c r="CU147" s="366"/>
      <c r="CV147" s="366"/>
      <c r="CW147" s="366"/>
      <c r="CX147" s="366"/>
      <c r="CY147" s="366"/>
      <c r="CZ147" s="366"/>
      <c r="DA147" s="366"/>
    </row>
    <row r="148" spans="1:105" s="86" customFormat="1" ht="15" customHeight="1">
      <c r="A148" s="392"/>
      <c r="B148" s="392"/>
      <c r="C148" s="392"/>
      <c r="D148" s="392"/>
      <c r="E148" s="392"/>
      <c r="F148" s="392"/>
      <c r="G148" s="392"/>
      <c r="H148" s="389" t="s">
        <v>229</v>
      </c>
      <c r="I148" s="389"/>
      <c r="J148" s="389"/>
      <c r="K148" s="389"/>
      <c r="L148" s="389"/>
      <c r="M148" s="389"/>
      <c r="N148" s="389"/>
      <c r="O148" s="389"/>
      <c r="P148" s="389"/>
      <c r="Q148" s="389"/>
      <c r="R148" s="389"/>
      <c r="S148" s="389"/>
      <c r="T148" s="389"/>
      <c r="U148" s="389"/>
      <c r="V148" s="389"/>
      <c r="W148" s="389"/>
      <c r="X148" s="389"/>
      <c r="Y148" s="389"/>
      <c r="Z148" s="389"/>
      <c r="AA148" s="389"/>
      <c r="AB148" s="389"/>
      <c r="AC148" s="389"/>
      <c r="AD148" s="389"/>
      <c r="AE148" s="389"/>
      <c r="AF148" s="389"/>
      <c r="AG148" s="389"/>
      <c r="AH148" s="389"/>
      <c r="AI148" s="389"/>
      <c r="AJ148" s="389"/>
      <c r="AK148" s="389"/>
      <c r="AL148" s="389"/>
      <c r="AM148" s="389"/>
      <c r="AN148" s="389"/>
      <c r="AO148" s="389"/>
      <c r="AP148" s="389"/>
      <c r="AQ148" s="389"/>
      <c r="AR148" s="389"/>
      <c r="AS148" s="389"/>
      <c r="AT148" s="389"/>
      <c r="AU148" s="389"/>
      <c r="AV148" s="389"/>
      <c r="AW148" s="389"/>
      <c r="AX148" s="389"/>
      <c r="AY148" s="389"/>
      <c r="AZ148" s="389"/>
      <c r="BA148" s="389"/>
      <c r="BB148" s="389"/>
      <c r="BC148" s="390"/>
      <c r="BD148" s="366"/>
      <c r="BE148" s="366"/>
      <c r="BF148" s="366"/>
      <c r="BG148" s="366"/>
      <c r="BH148" s="366"/>
      <c r="BI148" s="366"/>
      <c r="BJ148" s="366"/>
      <c r="BK148" s="366"/>
      <c r="BL148" s="366"/>
      <c r="BM148" s="366"/>
      <c r="BN148" s="366"/>
      <c r="BO148" s="366"/>
      <c r="BP148" s="366"/>
      <c r="BQ148" s="366"/>
      <c r="BR148" s="366"/>
      <c r="BS148" s="366"/>
      <c r="BT148" s="366" t="s">
        <v>7</v>
      </c>
      <c r="BU148" s="366"/>
      <c r="BV148" s="366"/>
      <c r="BW148" s="366"/>
      <c r="BX148" s="366"/>
      <c r="BY148" s="366"/>
      <c r="BZ148" s="366"/>
      <c r="CA148" s="366"/>
      <c r="CB148" s="366"/>
      <c r="CC148" s="366"/>
      <c r="CD148" s="366"/>
      <c r="CE148" s="366"/>
      <c r="CF148" s="366"/>
      <c r="CG148" s="366"/>
      <c r="CH148" s="366"/>
      <c r="CI148" s="366"/>
      <c r="CJ148" s="366">
        <f>SUM(CJ146:CZ147)</f>
        <v>117026.44</v>
      </c>
      <c r="CK148" s="366"/>
      <c r="CL148" s="366"/>
      <c r="CM148" s="366"/>
      <c r="CN148" s="366"/>
      <c r="CO148" s="366"/>
      <c r="CP148" s="366"/>
      <c r="CQ148" s="366"/>
      <c r="CR148" s="366"/>
      <c r="CS148" s="366"/>
      <c r="CT148" s="366"/>
      <c r="CU148" s="366"/>
      <c r="CV148" s="366"/>
      <c r="CW148" s="366"/>
      <c r="CX148" s="366"/>
      <c r="CY148" s="366"/>
      <c r="CZ148" s="366"/>
      <c r="DA148" s="366"/>
    </row>
    <row r="150" spans="1:105" ht="11.25" customHeight="1">
      <c r="CO150" s="169"/>
    </row>
    <row r="151" spans="1:105" ht="12" customHeight="1">
      <c r="CO151" s="170"/>
    </row>
  </sheetData>
  <mergeCells count="434">
    <mergeCell ref="A5:F5"/>
    <mergeCell ref="G5:AD5"/>
    <mergeCell ref="AE5:BC5"/>
    <mergeCell ref="BD5:BS5"/>
    <mergeCell ref="BT5:CI5"/>
    <mergeCell ref="CJ5:DA5"/>
    <mergeCell ref="A2:DA2"/>
    <mergeCell ref="A4:F4"/>
    <mergeCell ref="G4:AD4"/>
    <mergeCell ref="AE4:BC4"/>
    <mergeCell ref="BD4:BS4"/>
    <mergeCell ref="BT4:CI4"/>
    <mergeCell ref="CJ4:DA4"/>
    <mergeCell ref="A7:F7"/>
    <mergeCell ref="G7:AD7"/>
    <mergeCell ref="AE7:BC7"/>
    <mergeCell ref="BD7:BS7"/>
    <mergeCell ref="BT7:CI7"/>
    <mergeCell ref="CJ7:DA7"/>
    <mergeCell ref="A6:F6"/>
    <mergeCell ref="G6:AD6"/>
    <mergeCell ref="AE6:BC6"/>
    <mergeCell ref="BD6:BS6"/>
    <mergeCell ref="BT6:CI6"/>
    <mergeCell ref="CJ6:DA6"/>
    <mergeCell ref="A10:DA10"/>
    <mergeCell ref="A12:F12"/>
    <mergeCell ref="G12:AD12"/>
    <mergeCell ref="AE12:AY12"/>
    <mergeCell ref="AZ12:BQ12"/>
    <mergeCell ref="BR12:CI12"/>
    <mergeCell ref="CJ12:DA12"/>
    <mergeCell ref="A8:F8"/>
    <mergeCell ref="G8:AD8"/>
    <mergeCell ref="AE8:BC8"/>
    <mergeCell ref="BD8:BS8"/>
    <mergeCell ref="BT8:CI8"/>
    <mergeCell ref="CJ8:DA8"/>
    <mergeCell ref="A14:F14"/>
    <mergeCell ref="G14:AD14"/>
    <mergeCell ref="AE14:AY14"/>
    <mergeCell ref="AZ14:BQ14"/>
    <mergeCell ref="BR14:CI14"/>
    <mergeCell ref="CJ14:DA14"/>
    <mergeCell ref="A13:F13"/>
    <mergeCell ref="G13:AD13"/>
    <mergeCell ref="AE13:AY13"/>
    <mergeCell ref="AZ13:BQ13"/>
    <mergeCell ref="BR13:CI13"/>
    <mergeCell ref="CJ13:DA13"/>
    <mergeCell ref="A16:F16"/>
    <mergeCell ref="G16:AD16"/>
    <mergeCell ref="AE16:AY16"/>
    <mergeCell ref="AZ16:BQ16"/>
    <mergeCell ref="BR16:CI16"/>
    <mergeCell ref="CJ16:DA16"/>
    <mergeCell ref="A15:F15"/>
    <mergeCell ref="G15:AD15"/>
    <mergeCell ref="AE15:AY15"/>
    <mergeCell ref="AZ15:BQ15"/>
    <mergeCell ref="BR15:CI15"/>
    <mergeCell ref="CJ15:DA15"/>
    <mergeCell ref="A18:DA18"/>
    <mergeCell ref="A20:F20"/>
    <mergeCell ref="G20:BV20"/>
    <mergeCell ref="BW20:CL20"/>
    <mergeCell ref="CM20:DA20"/>
    <mergeCell ref="A21:F21"/>
    <mergeCell ref="G21:BV21"/>
    <mergeCell ref="BW21:CL21"/>
    <mergeCell ref="CM21:DA21"/>
    <mergeCell ref="A25:F25"/>
    <mergeCell ref="H25:BV25"/>
    <mergeCell ref="BW25:CL25"/>
    <mergeCell ref="CM25:DA25"/>
    <mergeCell ref="A26:F26"/>
    <mergeCell ref="H26:BV26"/>
    <mergeCell ref="BW26:CL26"/>
    <mergeCell ref="CM26:DA26"/>
    <mergeCell ref="A22:F22"/>
    <mergeCell ref="H22:BV22"/>
    <mergeCell ref="BW22:CL22"/>
    <mergeCell ref="CM22:DA22"/>
    <mergeCell ref="A23:F24"/>
    <mergeCell ref="H23:BV23"/>
    <mergeCell ref="BW23:CL24"/>
    <mergeCell ref="CM23:DA24"/>
    <mergeCell ref="H24:BV24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7:F27"/>
    <mergeCell ref="H27:BV27"/>
    <mergeCell ref="BW27:CL27"/>
    <mergeCell ref="CM27:DA27"/>
    <mergeCell ref="A28:F29"/>
    <mergeCell ref="H28:BV28"/>
    <mergeCell ref="BW28:CL29"/>
    <mergeCell ref="CM28:DA29"/>
    <mergeCell ref="H29:BV29"/>
    <mergeCell ref="A34:F34"/>
    <mergeCell ref="H34:BV34"/>
    <mergeCell ref="BW34:CL34"/>
    <mergeCell ref="CM34:DA34"/>
    <mergeCell ref="A35:F35"/>
    <mergeCell ref="G35:BV35"/>
    <mergeCell ref="BW35:CL35"/>
    <mergeCell ref="CM35:DA35"/>
    <mergeCell ref="A32:F32"/>
    <mergeCell ref="H32:BV32"/>
    <mergeCell ref="BW32:CL32"/>
    <mergeCell ref="CM32:DA32"/>
    <mergeCell ref="A33:F33"/>
    <mergeCell ref="H33:BV33"/>
    <mergeCell ref="BW33:CL33"/>
    <mergeCell ref="CM33:DA33"/>
    <mergeCell ref="A37:DA37"/>
    <mergeCell ref="A39:DA39"/>
    <mergeCell ref="X41:DA41"/>
    <mergeCell ref="A43:AO43"/>
    <mergeCell ref="AP43:DA43"/>
    <mergeCell ref="A45:G45"/>
    <mergeCell ref="H45:BC45"/>
    <mergeCell ref="BD45:BS45"/>
    <mergeCell ref="BT45:CI45"/>
    <mergeCell ref="CJ45:DA45"/>
    <mergeCell ref="A46:G46"/>
    <mergeCell ref="H46:BC46"/>
    <mergeCell ref="BD46:BS46"/>
    <mergeCell ref="BT46:CI46"/>
    <mergeCell ref="CJ46:DA46"/>
    <mergeCell ref="A47:G47"/>
    <mergeCell ref="H47:BC47"/>
    <mergeCell ref="BD47:BS47"/>
    <mergeCell ref="BT47:CI47"/>
    <mergeCell ref="CJ47:DA47"/>
    <mergeCell ref="A48:G48"/>
    <mergeCell ref="H48:BC48"/>
    <mergeCell ref="BD48:BS48"/>
    <mergeCell ref="BT48:CI48"/>
    <mergeCell ref="CJ48:DA48"/>
    <mergeCell ref="A49:G49"/>
    <mergeCell ref="H49:BC49"/>
    <mergeCell ref="BD49:BS49"/>
    <mergeCell ref="BT49:CI49"/>
    <mergeCell ref="CJ49:DA49"/>
    <mergeCell ref="A51:DA51"/>
    <mergeCell ref="X53:DA53"/>
    <mergeCell ref="A55:AO55"/>
    <mergeCell ref="AP55:DA55"/>
    <mergeCell ref="A57:G57"/>
    <mergeCell ref="H57:BC57"/>
    <mergeCell ref="BD57:BS57"/>
    <mergeCell ref="BT57:CD57"/>
    <mergeCell ref="CE57:DA57"/>
    <mergeCell ref="A58:G58"/>
    <mergeCell ref="H58:BC58"/>
    <mergeCell ref="BD58:BS58"/>
    <mergeCell ref="BT58:CD58"/>
    <mergeCell ref="CE58:DA58"/>
    <mergeCell ref="A59:G59"/>
    <mergeCell ref="H59:BC59"/>
    <mergeCell ref="BD59:BS59"/>
    <mergeCell ref="BT59:CD59"/>
    <mergeCell ref="CE59:DA59"/>
    <mergeCell ref="A60:G60"/>
    <mergeCell ref="H60:BC60"/>
    <mergeCell ref="BD60:BS60"/>
    <mergeCell ref="BT60:CD60"/>
    <mergeCell ref="CE60:DA60"/>
    <mergeCell ref="A61:G61"/>
    <mergeCell ref="H61:BC61"/>
    <mergeCell ref="BD61:BS61"/>
    <mergeCell ref="BT61:CD61"/>
    <mergeCell ref="CE61:DA61"/>
    <mergeCell ref="A63:DA63"/>
    <mergeCell ref="X65:DA65"/>
    <mergeCell ref="A67:AO67"/>
    <mergeCell ref="AP67:DA67"/>
    <mergeCell ref="A69:G69"/>
    <mergeCell ref="H69:BC69"/>
    <mergeCell ref="BD69:BS69"/>
    <mergeCell ref="BT69:CI69"/>
    <mergeCell ref="CJ69:DA69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BT73:CI73"/>
    <mergeCell ref="CJ73:DA73"/>
    <mergeCell ref="A75:DA75"/>
    <mergeCell ref="X77:DA77"/>
    <mergeCell ref="A79:AO79"/>
    <mergeCell ref="AP79:DA79"/>
    <mergeCell ref="A81:G81"/>
    <mergeCell ref="H81:BC81"/>
    <mergeCell ref="BD81:BS81"/>
    <mergeCell ref="BT81:CI81"/>
    <mergeCell ref="CJ81:DA81"/>
    <mergeCell ref="A82:G82"/>
    <mergeCell ref="H82:BC82"/>
    <mergeCell ref="BD82:BS82"/>
    <mergeCell ref="BT82:CI82"/>
    <mergeCell ref="CJ82:DA82"/>
    <mergeCell ref="A83:G83"/>
    <mergeCell ref="H83:BC83"/>
    <mergeCell ref="BD83:BS83"/>
    <mergeCell ref="BT83:CI83"/>
    <mergeCell ref="CJ83:DA83"/>
    <mergeCell ref="A84:G84"/>
    <mergeCell ref="H84:BC84"/>
    <mergeCell ref="BD84:BS84"/>
    <mergeCell ref="BT84:CI84"/>
    <mergeCell ref="CJ84:DA84"/>
    <mergeCell ref="A85:G85"/>
    <mergeCell ref="H85:BC85"/>
    <mergeCell ref="BD85:BS85"/>
    <mergeCell ref="BT85:CI85"/>
    <mergeCell ref="CJ85:DA85"/>
    <mergeCell ref="CL95:DA95"/>
    <mergeCell ref="A96:G96"/>
    <mergeCell ref="H96:AO96"/>
    <mergeCell ref="AP96:BE96"/>
    <mergeCell ref="BF96:BU96"/>
    <mergeCell ref="BV96:CK96"/>
    <mergeCell ref="CL96:DA96"/>
    <mergeCell ref="A87:DA87"/>
    <mergeCell ref="X89:DA89"/>
    <mergeCell ref="A91:AO91"/>
    <mergeCell ref="AP91:DA91"/>
    <mergeCell ref="A93:DA93"/>
    <mergeCell ref="A95:G95"/>
    <mergeCell ref="H95:AO95"/>
    <mergeCell ref="AP95:BE95"/>
    <mergeCell ref="BF95:BU95"/>
    <mergeCell ref="BV95:CK95"/>
    <mergeCell ref="A98:G98"/>
    <mergeCell ref="H98:AO98"/>
    <mergeCell ref="AP98:BE98"/>
    <mergeCell ref="BF98:BU98"/>
    <mergeCell ref="BV98:CK98"/>
    <mergeCell ref="CL98:DA98"/>
    <mergeCell ref="A97:G97"/>
    <mergeCell ref="H97:AO97"/>
    <mergeCell ref="AP97:BE97"/>
    <mergeCell ref="BF97:BU97"/>
    <mergeCell ref="BV97:CK97"/>
    <mergeCell ref="CL97:DA97"/>
    <mergeCell ref="A101:DA101"/>
    <mergeCell ref="A103:G103"/>
    <mergeCell ref="H103:BC103"/>
    <mergeCell ref="BD103:BS103"/>
    <mergeCell ref="BT103:CI103"/>
    <mergeCell ref="CJ103:DA103"/>
    <mergeCell ref="A99:G99"/>
    <mergeCell ref="H99:AO99"/>
    <mergeCell ref="AP99:BE99"/>
    <mergeCell ref="BF99:BU99"/>
    <mergeCell ref="BV99:CK99"/>
    <mergeCell ref="CL99:DA99"/>
    <mergeCell ref="A104:G104"/>
    <mergeCell ref="H104:BC104"/>
    <mergeCell ref="BD104:BS104"/>
    <mergeCell ref="BT104:CI104"/>
    <mergeCell ref="CJ104:DA104"/>
    <mergeCell ref="A105:G105"/>
    <mergeCell ref="H105:BC105"/>
    <mergeCell ref="BD105:BS105"/>
    <mergeCell ref="BT105:CI105"/>
    <mergeCell ref="CJ105:DA105"/>
    <mergeCell ref="A106:G106"/>
    <mergeCell ref="H106:BC106"/>
    <mergeCell ref="BD106:BS106"/>
    <mergeCell ref="BT106:CI106"/>
    <mergeCell ref="CJ106:DA106"/>
    <mergeCell ref="A107:G107"/>
    <mergeCell ref="H107:BC107"/>
    <mergeCell ref="BD107:BS107"/>
    <mergeCell ref="BT107:CI107"/>
    <mergeCell ref="CJ107:DA107"/>
    <mergeCell ref="A112:G112"/>
    <mergeCell ref="H112:AO112"/>
    <mergeCell ref="AP112:BE112"/>
    <mergeCell ref="BF112:BU112"/>
    <mergeCell ref="BV112:CK112"/>
    <mergeCell ref="CL112:DA112"/>
    <mergeCell ref="A109:DA109"/>
    <mergeCell ref="A111:G111"/>
    <mergeCell ref="H111:AO111"/>
    <mergeCell ref="AP111:BE111"/>
    <mergeCell ref="BF111:BU111"/>
    <mergeCell ref="BV111:CK111"/>
    <mergeCell ref="CL111:DA111"/>
    <mergeCell ref="A114:G114"/>
    <mergeCell ref="H114:AO114"/>
    <mergeCell ref="AP114:BE114"/>
    <mergeCell ref="BF114:BU114"/>
    <mergeCell ref="BV114:CK114"/>
    <mergeCell ref="CL114:DA114"/>
    <mergeCell ref="A113:G113"/>
    <mergeCell ref="H113:AO113"/>
    <mergeCell ref="AP113:BE113"/>
    <mergeCell ref="BF113:BU113"/>
    <mergeCell ref="BV113:CK113"/>
    <mergeCell ref="CL113:DA113"/>
    <mergeCell ref="A117:DA117"/>
    <mergeCell ref="A119:G119"/>
    <mergeCell ref="H119:BC119"/>
    <mergeCell ref="BD119:BS119"/>
    <mergeCell ref="BT119:CI119"/>
    <mergeCell ref="CJ119:DA119"/>
    <mergeCell ref="A115:G115"/>
    <mergeCell ref="H115:AO115"/>
    <mergeCell ref="AP115:BE115"/>
    <mergeCell ref="BF115:BU115"/>
    <mergeCell ref="BV115:CK115"/>
    <mergeCell ref="CL115:DA115"/>
    <mergeCell ref="A120:G120"/>
    <mergeCell ref="H120:BC120"/>
    <mergeCell ref="BD120:BS120"/>
    <mergeCell ref="BT120:CI120"/>
    <mergeCell ref="CJ120:DA120"/>
    <mergeCell ref="A121:G121"/>
    <mergeCell ref="H121:BC121"/>
    <mergeCell ref="BD121:BS121"/>
    <mergeCell ref="BT121:CI121"/>
    <mergeCell ref="CJ121:DA121"/>
    <mergeCell ref="A125:DA125"/>
    <mergeCell ref="A127:G127"/>
    <mergeCell ref="H127:BC127"/>
    <mergeCell ref="BD127:BS127"/>
    <mergeCell ref="BT127:CI127"/>
    <mergeCell ref="CJ127:DA127"/>
    <mergeCell ref="A122:G122"/>
    <mergeCell ref="H122:BC122"/>
    <mergeCell ref="BD122:BS122"/>
    <mergeCell ref="BT122:CI122"/>
    <mergeCell ref="CJ122:DA122"/>
    <mergeCell ref="A123:G123"/>
    <mergeCell ref="H123:BC123"/>
    <mergeCell ref="BD123:BS123"/>
    <mergeCell ref="BT123:CI123"/>
    <mergeCell ref="CJ123:DA123"/>
    <mergeCell ref="A130:G130"/>
    <mergeCell ref="H130:BC130"/>
    <mergeCell ref="BD130:BS130"/>
    <mergeCell ref="BT130:CI130"/>
    <mergeCell ref="CJ130:DA130"/>
    <mergeCell ref="A128:G128"/>
    <mergeCell ref="H128:BC128"/>
    <mergeCell ref="BD128:BS128"/>
    <mergeCell ref="BT128:CI128"/>
    <mergeCell ref="CJ128:DA128"/>
    <mergeCell ref="A129:G129"/>
    <mergeCell ref="H129:BC129"/>
    <mergeCell ref="BD129:BS129"/>
    <mergeCell ref="BT129:CI129"/>
    <mergeCell ref="CJ129:DA129"/>
    <mergeCell ref="A131:G131"/>
    <mergeCell ref="H131:BC131"/>
    <mergeCell ref="BD131:BS131"/>
    <mergeCell ref="BT131:CI131"/>
    <mergeCell ref="CJ131:DA131"/>
    <mergeCell ref="A132:G132"/>
    <mergeCell ref="H132:BC132"/>
    <mergeCell ref="BD132:BS132"/>
    <mergeCell ref="BT132:CI132"/>
    <mergeCell ref="CJ132:DA132"/>
    <mergeCell ref="A138:G138"/>
    <mergeCell ref="H138:BS138"/>
    <mergeCell ref="BT138:CI138"/>
    <mergeCell ref="CJ138:DA138"/>
    <mergeCell ref="A139:G139"/>
    <mergeCell ref="H139:BS139"/>
    <mergeCell ref="BT139:CI139"/>
    <mergeCell ref="CJ139:DA139"/>
    <mergeCell ref="A134:DA134"/>
    <mergeCell ref="A136:G136"/>
    <mergeCell ref="H136:BS136"/>
    <mergeCell ref="BT136:CI136"/>
    <mergeCell ref="CJ136:DA136"/>
    <mergeCell ref="A137:G137"/>
    <mergeCell ref="H137:BS137"/>
    <mergeCell ref="BT137:CI137"/>
    <mergeCell ref="CJ137:DA137"/>
    <mergeCell ref="A145:G145"/>
    <mergeCell ref="H145:BC145"/>
    <mergeCell ref="BD145:BS145"/>
    <mergeCell ref="BT145:CI145"/>
    <mergeCell ref="CJ145:DA145"/>
    <mergeCell ref="A140:G140"/>
    <mergeCell ref="H140:BS140"/>
    <mergeCell ref="BT140:CI140"/>
    <mergeCell ref="CJ140:DA140"/>
    <mergeCell ref="A142:DA142"/>
    <mergeCell ref="A144:G144"/>
    <mergeCell ref="H144:BC144"/>
    <mergeCell ref="BD144:BS144"/>
    <mergeCell ref="BT144:CI144"/>
    <mergeCell ref="CJ144:DA144"/>
    <mergeCell ref="A148:G148"/>
    <mergeCell ref="H148:BC148"/>
    <mergeCell ref="BD148:BS148"/>
    <mergeCell ref="BT148:CI148"/>
    <mergeCell ref="CJ148:DA148"/>
    <mergeCell ref="A146:G146"/>
    <mergeCell ref="H146:BC146"/>
    <mergeCell ref="BD146:BS146"/>
    <mergeCell ref="BT146:CI146"/>
    <mergeCell ref="CJ146:DA146"/>
    <mergeCell ref="A147:G147"/>
    <mergeCell ref="H147:BC147"/>
    <mergeCell ref="BD147:BS147"/>
    <mergeCell ref="BT147:CI147"/>
    <mergeCell ref="CJ147:DA147"/>
  </mergeCells>
  <pageMargins left="0" right="0" top="0.35433070866141736" bottom="0.39370078740157483" header="0.19685039370078741" footer="0.19685039370078741"/>
  <pageSetup paperSize="9" scale="79" fitToHeight="3" orientation="portrait" r:id="rId1"/>
  <headerFooter alignWithMargins="0"/>
  <rowBreaks count="2" manualBreakCount="2">
    <brk id="38" max="104" man="1"/>
    <brk id="86" max="10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FM61"/>
  <sheetViews>
    <sheetView view="pageBreakPreview" topLeftCell="A19" zoomScaleSheetLayoutView="100" workbookViewId="0">
      <selection activeCell="AO25" sqref="AO25:EL26"/>
    </sheetView>
  </sheetViews>
  <sheetFormatPr defaultColWidth="0.85546875" defaultRowHeight="12" customHeight="1"/>
  <cols>
    <col min="1" max="16384" width="0.85546875" style="118"/>
  </cols>
  <sheetData>
    <row r="1" spans="68:169" s="90" customFormat="1" ht="14.25" customHeight="1"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18"/>
      <c r="FI1" s="118"/>
      <c r="FJ1" s="150"/>
      <c r="FK1" s="150"/>
      <c r="FL1" s="151" t="s">
        <v>380</v>
      </c>
      <c r="FM1" s="118"/>
    </row>
    <row r="2" spans="68:169" s="90" customFormat="1" ht="14.25" customHeight="1"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18"/>
      <c r="FI2" s="152"/>
      <c r="FJ2" s="153"/>
      <c r="FK2" s="153"/>
      <c r="FL2" s="151" t="s">
        <v>366</v>
      </c>
      <c r="FM2" s="118"/>
    </row>
    <row r="3" spans="68:169" s="90" customFormat="1" ht="14.25" customHeight="1"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18"/>
      <c r="FI3" s="118"/>
      <c r="FJ3" s="153"/>
      <c r="FK3" s="153"/>
      <c r="FL3" s="151" t="s">
        <v>367</v>
      </c>
      <c r="FM3" s="118"/>
    </row>
    <row r="4" spans="68:169" s="90" customFormat="1" ht="14.25" customHeight="1"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18"/>
      <c r="FI4" s="118"/>
      <c r="FJ4" s="153"/>
      <c r="FK4" s="153"/>
      <c r="FL4" s="151" t="s">
        <v>368</v>
      </c>
      <c r="FM4" s="118"/>
    </row>
    <row r="5" spans="68:169" s="90" customFormat="1" ht="14.25" customHeight="1"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18"/>
      <c r="FI5" s="118"/>
      <c r="FJ5" s="153"/>
      <c r="FK5" s="153"/>
      <c r="FL5" s="151" t="s">
        <v>372</v>
      </c>
      <c r="FM5" s="118"/>
    </row>
    <row r="6" spans="68:169" s="91" customFormat="1" ht="14.25" customHeight="1"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18"/>
      <c r="FI6" s="118"/>
      <c r="FJ6" s="153"/>
      <c r="FK6" s="153"/>
      <c r="FL6" s="151" t="s">
        <v>128</v>
      </c>
      <c r="FM6" s="118"/>
    </row>
    <row r="7" spans="68:169" s="90" customFormat="1" ht="14.25" customHeight="1"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18"/>
      <c r="FI7" s="118"/>
      <c r="FJ7" s="153"/>
      <c r="FK7" s="153"/>
      <c r="FL7" s="151" t="s">
        <v>369</v>
      </c>
      <c r="FM7" s="118"/>
    </row>
    <row r="8" spans="68:169" s="90" customFormat="1" ht="6" customHeight="1">
      <c r="FH8" s="118"/>
      <c r="FI8" s="118"/>
      <c r="FJ8" s="118"/>
      <c r="FK8" s="118"/>
      <c r="FL8" s="118"/>
      <c r="FM8" s="118"/>
    </row>
    <row r="9" spans="68:169" s="90" customFormat="1" ht="6" customHeight="1"/>
    <row r="10" spans="68:169" s="90" customFormat="1" ht="6" customHeight="1"/>
    <row r="11" spans="68:169" s="90" customFormat="1" ht="6" customHeight="1"/>
    <row r="12" spans="68:169" s="90" customFormat="1" ht="6" customHeight="1"/>
    <row r="13" spans="68:169" s="92" customFormat="1" ht="10.5" customHeight="1">
      <c r="BP13" s="450" t="s">
        <v>29</v>
      </c>
      <c r="BQ13" s="450"/>
      <c r="BR13" s="450"/>
      <c r="BS13" s="450"/>
      <c r="BT13" s="450"/>
      <c r="BU13" s="450"/>
      <c r="BV13" s="450"/>
      <c r="BW13" s="450"/>
      <c r="BX13" s="450"/>
      <c r="BY13" s="450"/>
      <c r="BZ13" s="450"/>
      <c r="CA13" s="450"/>
      <c r="CB13" s="450"/>
      <c r="CC13" s="450"/>
      <c r="CD13" s="450"/>
      <c r="CE13" s="450"/>
      <c r="CF13" s="450"/>
      <c r="CG13" s="450"/>
      <c r="CH13" s="450"/>
      <c r="CI13" s="450"/>
      <c r="CJ13" s="450"/>
      <c r="CK13" s="450"/>
      <c r="CL13" s="450"/>
      <c r="CM13" s="450"/>
      <c r="CN13" s="450"/>
      <c r="CO13" s="450"/>
      <c r="CP13" s="450"/>
      <c r="CQ13" s="450"/>
      <c r="CR13" s="450"/>
      <c r="CS13" s="450"/>
      <c r="CT13" s="450"/>
      <c r="CU13" s="450"/>
      <c r="CV13" s="450"/>
      <c r="CW13" s="450"/>
      <c r="CX13" s="450"/>
      <c r="CY13" s="450"/>
      <c r="CZ13" s="450"/>
      <c r="DA13" s="450"/>
      <c r="DB13" s="450"/>
      <c r="DC13" s="450"/>
      <c r="DD13" s="450"/>
      <c r="DE13" s="450"/>
      <c r="DF13" s="450"/>
      <c r="DG13" s="450"/>
      <c r="DH13" s="450"/>
      <c r="DI13" s="450"/>
      <c r="DJ13" s="450"/>
      <c r="DK13" s="450"/>
      <c r="DL13" s="450"/>
      <c r="DM13" s="450"/>
      <c r="DN13" s="450"/>
      <c r="DO13" s="450"/>
      <c r="DP13" s="450"/>
      <c r="DQ13" s="450"/>
      <c r="DR13" s="450"/>
      <c r="DS13" s="450"/>
      <c r="DT13" s="450"/>
      <c r="DU13" s="450"/>
      <c r="DV13" s="450"/>
      <c r="DW13" s="450"/>
      <c r="DX13" s="450"/>
      <c r="DY13" s="450"/>
      <c r="DZ13" s="450"/>
      <c r="EA13" s="450"/>
      <c r="EB13" s="450"/>
      <c r="EC13" s="450"/>
      <c r="ED13" s="450"/>
      <c r="EE13" s="450"/>
      <c r="EF13" s="450"/>
      <c r="EG13" s="450"/>
      <c r="EH13" s="450"/>
      <c r="EI13" s="450"/>
      <c r="EJ13" s="450"/>
      <c r="EK13" s="450"/>
      <c r="EL13" s="450"/>
      <c r="EM13" s="450"/>
      <c r="EN13" s="450"/>
      <c r="EO13" s="450"/>
      <c r="EP13" s="450"/>
      <c r="EQ13" s="450"/>
      <c r="ER13" s="450"/>
      <c r="ES13" s="450"/>
      <c r="ET13" s="450"/>
      <c r="EU13" s="450"/>
      <c r="EV13" s="450"/>
      <c r="EW13" s="450"/>
      <c r="EX13" s="450"/>
      <c r="EY13" s="450"/>
      <c r="EZ13" s="450"/>
      <c r="FA13" s="450"/>
      <c r="FB13" s="450"/>
      <c r="FC13" s="450"/>
      <c r="FD13" s="450"/>
      <c r="FE13" s="450"/>
      <c r="FF13" s="450"/>
      <c r="FG13" s="450"/>
      <c r="FH13" s="450"/>
      <c r="FI13" s="450"/>
      <c r="FJ13" s="450"/>
      <c r="FK13" s="450"/>
    </row>
    <row r="14" spans="68:169" s="92" customFormat="1" ht="10.5" customHeight="1">
      <c r="BP14" s="451" t="s">
        <v>470</v>
      </c>
      <c r="BQ14" s="451"/>
      <c r="BR14" s="451"/>
      <c r="BS14" s="451"/>
      <c r="BT14" s="451"/>
      <c r="BU14" s="451"/>
      <c r="BV14" s="451"/>
      <c r="BW14" s="451"/>
      <c r="BX14" s="451"/>
      <c r="BY14" s="451"/>
      <c r="BZ14" s="451"/>
      <c r="CA14" s="451"/>
      <c r="CB14" s="451"/>
      <c r="CC14" s="451"/>
      <c r="CD14" s="451"/>
      <c r="CE14" s="451"/>
      <c r="CF14" s="451"/>
      <c r="CG14" s="451"/>
      <c r="CH14" s="451"/>
      <c r="CI14" s="451"/>
      <c r="CJ14" s="451"/>
      <c r="CK14" s="451"/>
      <c r="CL14" s="451"/>
      <c r="CM14" s="451"/>
      <c r="CN14" s="451"/>
      <c r="CO14" s="451"/>
      <c r="CP14" s="451"/>
      <c r="CQ14" s="451"/>
      <c r="CR14" s="451"/>
      <c r="CS14" s="451"/>
      <c r="CT14" s="451"/>
      <c r="CU14" s="451"/>
      <c r="CV14" s="451"/>
      <c r="CW14" s="451"/>
      <c r="CX14" s="451"/>
      <c r="CY14" s="451"/>
      <c r="CZ14" s="451"/>
      <c r="DA14" s="451"/>
      <c r="DB14" s="451"/>
      <c r="DC14" s="451"/>
      <c r="DD14" s="451"/>
      <c r="DE14" s="451"/>
      <c r="DF14" s="451"/>
      <c r="DG14" s="451"/>
      <c r="DH14" s="451"/>
      <c r="DI14" s="451"/>
      <c r="DJ14" s="451"/>
      <c r="DK14" s="451"/>
      <c r="DL14" s="451"/>
      <c r="DM14" s="451"/>
      <c r="DN14" s="451"/>
      <c r="DO14" s="451"/>
      <c r="DP14" s="451"/>
      <c r="DQ14" s="451"/>
      <c r="DR14" s="451"/>
      <c r="DS14" s="451"/>
      <c r="DT14" s="451"/>
      <c r="DU14" s="451"/>
      <c r="DV14" s="451"/>
      <c r="DW14" s="451"/>
      <c r="DX14" s="451"/>
      <c r="DY14" s="451"/>
      <c r="DZ14" s="451"/>
      <c r="EA14" s="451"/>
      <c r="EB14" s="451"/>
      <c r="EC14" s="451"/>
      <c r="ED14" s="451"/>
      <c r="EE14" s="451"/>
      <c r="EF14" s="451"/>
      <c r="EG14" s="451"/>
      <c r="EH14" s="451"/>
      <c r="EI14" s="451"/>
      <c r="EJ14" s="451"/>
      <c r="EK14" s="451"/>
      <c r="EL14" s="451"/>
      <c r="EM14" s="451"/>
      <c r="EN14" s="451"/>
      <c r="EO14" s="451"/>
      <c r="EP14" s="451"/>
      <c r="EQ14" s="451"/>
      <c r="ER14" s="451"/>
      <c r="ES14" s="451"/>
      <c r="ET14" s="451"/>
      <c r="EU14" s="451"/>
      <c r="EV14" s="451"/>
      <c r="EW14" s="451"/>
      <c r="EX14" s="451"/>
      <c r="EY14" s="451"/>
      <c r="EZ14" s="451"/>
      <c r="FA14" s="451"/>
      <c r="FB14" s="451"/>
      <c r="FC14" s="451"/>
      <c r="FD14" s="451"/>
      <c r="FE14" s="451"/>
      <c r="FF14" s="451"/>
      <c r="FG14" s="451"/>
      <c r="FH14" s="451"/>
      <c r="FI14" s="451"/>
      <c r="FJ14" s="451"/>
      <c r="FK14" s="451"/>
    </row>
    <row r="15" spans="68:169" s="90" customFormat="1" ht="9.75" customHeight="1">
      <c r="BP15" s="445" t="s">
        <v>30</v>
      </c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45"/>
      <c r="CI15" s="445"/>
      <c r="CJ15" s="445"/>
      <c r="CK15" s="445"/>
      <c r="CL15" s="445"/>
      <c r="CM15" s="445"/>
      <c r="CN15" s="445"/>
      <c r="CO15" s="445"/>
      <c r="CP15" s="445"/>
      <c r="CQ15" s="445"/>
      <c r="CR15" s="445"/>
      <c r="CS15" s="445"/>
      <c r="CT15" s="445"/>
      <c r="CU15" s="445"/>
      <c r="CV15" s="445"/>
      <c r="CW15" s="445"/>
      <c r="CX15" s="445"/>
      <c r="CY15" s="445"/>
      <c r="CZ15" s="445"/>
      <c r="DA15" s="445"/>
      <c r="DB15" s="445"/>
      <c r="DC15" s="445"/>
      <c r="DD15" s="445"/>
      <c r="DE15" s="445"/>
      <c r="DF15" s="445"/>
      <c r="DG15" s="445"/>
      <c r="DH15" s="445"/>
      <c r="DI15" s="445"/>
      <c r="DJ15" s="445"/>
      <c r="DK15" s="445"/>
      <c r="DL15" s="445"/>
      <c r="DM15" s="445"/>
      <c r="DN15" s="445"/>
      <c r="DO15" s="445"/>
      <c r="DP15" s="445"/>
      <c r="DQ15" s="445"/>
      <c r="DR15" s="445"/>
      <c r="DS15" s="445"/>
      <c r="DT15" s="445"/>
      <c r="DU15" s="445"/>
      <c r="DV15" s="445"/>
      <c r="DW15" s="445"/>
      <c r="DX15" s="445"/>
      <c r="DY15" s="445"/>
      <c r="DZ15" s="445"/>
      <c r="EA15" s="445"/>
      <c r="EB15" s="445"/>
      <c r="EC15" s="445"/>
      <c r="ED15" s="445"/>
      <c r="EE15" s="445"/>
      <c r="EF15" s="445"/>
      <c r="EG15" s="445"/>
      <c r="EH15" s="445"/>
      <c r="EI15" s="445"/>
      <c r="EJ15" s="445"/>
      <c r="EK15" s="445"/>
      <c r="EL15" s="445"/>
      <c r="EM15" s="445"/>
      <c r="EN15" s="445"/>
      <c r="EO15" s="445"/>
      <c r="EP15" s="445"/>
      <c r="EQ15" s="445"/>
      <c r="ER15" s="445"/>
      <c r="ES15" s="445"/>
      <c r="ET15" s="445"/>
      <c r="EU15" s="445"/>
      <c r="EV15" s="445"/>
      <c r="EW15" s="445"/>
      <c r="EX15" s="445"/>
      <c r="EY15" s="445"/>
      <c r="EZ15" s="445"/>
      <c r="FA15" s="445"/>
      <c r="FB15" s="445"/>
      <c r="FC15" s="445"/>
      <c r="FD15" s="445"/>
      <c r="FE15" s="445"/>
      <c r="FF15" s="445"/>
      <c r="FG15" s="445"/>
      <c r="FH15" s="445"/>
      <c r="FI15" s="445"/>
      <c r="FJ15" s="445"/>
      <c r="FK15" s="445"/>
    </row>
    <row r="16" spans="68:169" s="92" customFormat="1" ht="10.5" customHeight="1">
      <c r="BP16" s="452"/>
      <c r="BQ16" s="452"/>
      <c r="BR16" s="452"/>
      <c r="BS16" s="452"/>
      <c r="BT16" s="452"/>
      <c r="BU16" s="452"/>
      <c r="BV16" s="452"/>
      <c r="BW16" s="452"/>
      <c r="BX16" s="452"/>
      <c r="BY16" s="452"/>
      <c r="BZ16" s="452"/>
      <c r="CA16" s="452"/>
      <c r="CB16" s="452"/>
      <c r="CC16" s="452"/>
      <c r="CD16" s="452"/>
      <c r="CE16" s="452"/>
      <c r="CF16" s="452"/>
      <c r="CG16" s="452"/>
      <c r="CH16" s="452"/>
      <c r="CI16" s="452"/>
      <c r="CJ16" s="452"/>
      <c r="CK16" s="452"/>
      <c r="CL16" s="452"/>
      <c r="CM16" s="452"/>
      <c r="CN16" s="452"/>
      <c r="CO16" s="452"/>
      <c r="CP16" s="452"/>
      <c r="CQ16" s="452"/>
      <c r="CR16" s="452"/>
      <c r="CS16" s="452"/>
      <c r="CT16" s="452"/>
      <c r="CU16" s="452"/>
      <c r="CV16" s="452"/>
      <c r="CW16" s="452"/>
      <c r="CX16" s="452"/>
      <c r="CY16" s="452"/>
      <c r="CZ16" s="452"/>
      <c r="DA16" s="452"/>
      <c r="DB16" s="452"/>
      <c r="DC16" s="452"/>
      <c r="DD16" s="452"/>
      <c r="DE16" s="452"/>
      <c r="DF16" s="452"/>
      <c r="DG16" s="452"/>
      <c r="DH16" s="452"/>
      <c r="DI16" s="452"/>
      <c r="DJ16" s="452"/>
      <c r="DK16" s="452"/>
      <c r="DL16" s="452"/>
      <c r="DM16" s="452"/>
      <c r="DN16" s="452"/>
      <c r="DO16" s="452"/>
      <c r="DP16" s="452"/>
      <c r="DQ16" s="452"/>
      <c r="DR16" s="452"/>
      <c r="DS16" s="452"/>
      <c r="DT16" s="452"/>
      <c r="DU16" s="452"/>
      <c r="DV16" s="452"/>
      <c r="DW16" s="452"/>
      <c r="DX16" s="452"/>
      <c r="DY16" s="452"/>
      <c r="DZ16" s="452"/>
      <c r="EA16" s="452"/>
      <c r="EB16" s="452"/>
      <c r="EC16" s="452"/>
      <c r="ED16" s="452"/>
      <c r="EE16" s="452"/>
      <c r="EF16" s="452"/>
      <c r="EG16" s="452"/>
      <c r="EH16" s="452"/>
      <c r="EI16" s="452"/>
      <c r="EJ16" s="452"/>
      <c r="EK16" s="452"/>
      <c r="EL16" s="452"/>
      <c r="EM16" s="452"/>
      <c r="EN16" s="452"/>
      <c r="EO16" s="452"/>
      <c r="EP16" s="452"/>
      <c r="EQ16" s="452"/>
      <c r="ER16" s="452"/>
      <c r="ES16" s="452"/>
      <c r="ET16" s="452"/>
      <c r="EU16" s="452"/>
      <c r="EV16" s="452"/>
      <c r="EW16" s="452"/>
      <c r="EX16" s="452"/>
      <c r="EY16" s="452"/>
      <c r="EZ16" s="452"/>
      <c r="FA16" s="452"/>
      <c r="FB16" s="452"/>
      <c r="FC16" s="452"/>
      <c r="FD16" s="452"/>
      <c r="FE16" s="452"/>
      <c r="FF16" s="452"/>
      <c r="FG16" s="452"/>
      <c r="FH16" s="452"/>
      <c r="FI16" s="452"/>
      <c r="FJ16" s="452"/>
      <c r="FK16" s="452"/>
    </row>
    <row r="17" spans="1:167" s="90" customFormat="1" ht="9.75" customHeight="1">
      <c r="BP17" s="444" t="s">
        <v>31</v>
      </c>
      <c r="BQ17" s="444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/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444"/>
      <c r="DU17" s="444"/>
      <c r="DV17" s="444"/>
      <c r="DW17" s="444"/>
      <c r="DX17" s="444"/>
      <c r="DY17" s="444"/>
      <c r="DZ17" s="444"/>
      <c r="EA17" s="444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444"/>
      <c r="ES17" s="444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44"/>
      <c r="FG17" s="444"/>
      <c r="FH17" s="444"/>
      <c r="FI17" s="444"/>
      <c r="FJ17" s="444"/>
      <c r="FK17" s="444"/>
    </row>
    <row r="18" spans="1:167" s="92" customFormat="1" ht="10.5" customHeight="1">
      <c r="BP18" s="451"/>
      <c r="BQ18" s="451"/>
      <c r="BR18" s="451"/>
      <c r="BS18" s="451"/>
      <c r="BT18" s="451"/>
      <c r="BU18" s="451"/>
      <c r="BV18" s="451"/>
      <c r="BW18" s="451"/>
      <c r="BX18" s="451"/>
      <c r="BY18" s="451"/>
      <c r="BZ18" s="451"/>
      <c r="CA18" s="451"/>
      <c r="CB18" s="451"/>
      <c r="CC18" s="451"/>
      <c r="CD18" s="451"/>
      <c r="CE18" s="451"/>
      <c r="CF18" s="451"/>
      <c r="CG18" s="451"/>
      <c r="CH18" s="451"/>
      <c r="CI18" s="451"/>
      <c r="CJ18" s="451"/>
      <c r="CK18" s="451"/>
      <c r="CL18" s="93"/>
      <c r="CM18" s="93"/>
      <c r="DT18" s="93"/>
      <c r="DU18" s="93"/>
      <c r="DV18" s="93"/>
      <c r="DW18" s="93"/>
      <c r="DX18" s="93"/>
      <c r="DY18" s="451" t="s">
        <v>471</v>
      </c>
      <c r="DZ18" s="451"/>
      <c r="EA18" s="451"/>
      <c r="EB18" s="451"/>
      <c r="EC18" s="451"/>
      <c r="ED18" s="451"/>
      <c r="EE18" s="451"/>
      <c r="EF18" s="451"/>
      <c r="EG18" s="451"/>
      <c r="EH18" s="451"/>
      <c r="EI18" s="451"/>
      <c r="EJ18" s="451"/>
      <c r="EK18" s="451"/>
      <c r="EL18" s="451"/>
      <c r="EM18" s="451"/>
      <c r="EN18" s="451"/>
      <c r="EO18" s="451"/>
      <c r="EP18" s="451"/>
      <c r="EQ18" s="451"/>
      <c r="ER18" s="451"/>
      <c r="ES18" s="451"/>
      <c r="ET18" s="451"/>
      <c r="EU18" s="451"/>
      <c r="EV18" s="451"/>
      <c r="EW18" s="451"/>
      <c r="EX18" s="451"/>
      <c r="EY18" s="451"/>
      <c r="EZ18" s="451"/>
      <c r="FA18" s="451"/>
      <c r="FB18" s="451"/>
      <c r="FC18" s="451"/>
      <c r="FD18" s="451"/>
      <c r="FE18" s="451"/>
      <c r="FF18" s="451"/>
      <c r="FG18" s="451"/>
      <c r="FH18" s="451"/>
      <c r="FI18" s="451"/>
      <c r="FJ18" s="451"/>
      <c r="FK18" s="451"/>
    </row>
    <row r="19" spans="1:167" s="90" customFormat="1" ht="9.75" customHeight="1">
      <c r="BP19" s="444" t="s">
        <v>32</v>
      </c>
      <c r="BQ19" s="444"/>
      <c r="BR19" s="444"/>
      <c r="BS19" s="444"/>
      <c r="BT19" s="444"/>
      <c r="BU19" s="444"/>
      <c r="BV19" s="444"/>
      <c r="BW19" s="444"/>
      <c r="BX19" s="444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94"/>
      <c r="CM19" s="94"/>
      <c r="DY19" s="445" t="s">
        <v>52</v>
      </c>
      <c r="DZ19" s="445"/>
      <c r="EA19" s="445"/>
      <c r="EB19" s="445"/>
      <c r="EC19" s="445"/>
      <c r="ED19" s="445"/>
      <c r="EE19" s="445"/>
      <c r="EF19" s="445"/>
      <c r="EG19" s="445"/>
      <c r="EH19" s="445"/>
      <c r="EI19" s="445"/>
      <c r="EJ19" s="445"/>
      <c r="EK19" s="445"/>
      <c r="EL19" s="445"/>
      <c r="EM19" s="445"/>
      <c r="EN19" s="445"/>
      <c r="EO19" s="445"/>
      <c r="EP19" s="445"/>
      <c r="EQ19" s="445"/>
      <c r="ER19" s="445"/>
      <c r="ES19" s="445"/>
      <c r="ET19" s="445"/>
      <c r="EU19" s="445"/>
      <c r="EV19" s="445"/>
      <c r="EW19" s="445"/>
      <c r="EX19" s="445"/>
      <c r="EY19" s="445"/>
      <c r="EZ19" s="445"/>
      <c r="FA19" s="445"/>
      <c r="FB19" s="445"/>
      <c r="FC19" s="445"/>
      <c r="FD19" s="445"/>
      <c r="FE19" s="445"/>
      <c r="FF19" s="445"/>
      <c r="FG19" s="445"/>
      <c r="FH19" s="445"/>
      <c r="FI19" s="445"/>
      <c r="FJ19" s="445"/>
      <c r="FK19" s="445"/>
    </row>
    <row r="20" spans="1:167" s="92" customFormat="1" ht="10.5" customHeight="1">
      <c r="BP20" s="95" t="s">
        <v>59</v>
      </c>
      <c r="BQ20" s="446"/>
      <c r="BR20" s="446"/>
      <c r="BS20" s="446"/>
      <c r="BT20" s="446"/>
      <c r="BU20" s="446"/>
      <c r="BV20" s="447" t="s">
        <v>59</v>
      </c>
      <c r="BW20" s="447"/>
      <c r="BX20" s="446"/>
      <c r="BY20" s="446"/>
      <c r="BZ20" s="446"/>
      <c r="CA20" s="446"/>
      <c r="CB20" s="446"/>
      <c r="CC20" s="446"/>
      <c r="CD20" s="446"/>
      <c r="CE20" s="446"/>
      <c r="CF20" s="446"/>
      <c r="CG20" s="446"/>
      <c r="CH20" s="446"/>
      <c r="CI20" s="446"/>
      <c r="CJ20" s="446"/>
      <c r="CK20" s="446"/>
      <c r="CL20" s="446"/>
      <c r="CM20" s="446"/>
      <c r="CN20" s="446"/>
      <c r="CO20" s="446"/>
      <c r="CP20" s="446"/>
      <c r="CQ20" s="446"/>
      <c r="CR20" s="446"/>
      <c r="CS20" s="446"/>
      <c r="CT20" s="446"/>
      <c r="CU20" s="448">
        <v>20</v>
      </c>
      <c r="CV20" s="448"/>
      <c r="CW20" s="448"/>
      <c r="CX20" s="448"/>
      <c r="CY20" s="449" t="s">
        <v>447</v>
      </c>
      <c r="CZ20" s="449"/>
      <c r="DA20" s="449"/>
      <c r="DB20" s="447" t="s">
        <v>60</v>
      </c>
      <c r="DC20" s="447"/>
      <c r="DD20" s="447"/>
      <c r="FK20" s="95"/>
    </row>
    <row r="21" spans="1:167" s="96" customFormat="1" ht="15" customHeight="1">
      <c r="B21" s="453" t="s">
        <v>131</v>
      </c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3"/>
      <c r="AN21" s="453"/>
      <c r="AO21" s="453"/>
      <c r="AP21" s="453"/>
      <c r="AQ21" s="453"/>
      <c r="AR21" s="453"/>
      <c r="AS21" s="453"/>
      <c r="AT21" s="453"/>
      <c r="AU21" s="453"/>
      <c r="AV21" s="453"/>
      <c r="AW21" s="453"/>
      <c r="AX21" s="453"/>
      <c r="AY21" s="453"/>
      <c r="AZ21" s="453"/>
      <c r="BA21" s="453"/>
      <c r="BB21" s="453"/>
      <c r="BC21" s="453"/>
      <c r="BD21" s="453"/>
      <c r="BE21" s="453"/>
      <c r="BF21" s="453"/>
      <c r="BG21" s="453"/>
      <c r="BH21" s="453"/>
      <c r="BI21" s="453"/>
      <c r="BJ21" s="453"/>
      <c r="BK21" s="453"/>
      <c r="BL21" s="453"/>
      <c r="BM21" s="453"/>
      <c r="BN21" s="453"/>
      <c r="BO21" s="453"/>
      <c r="BP21" s="453"/>
      <c r="BQ21" s="453"/>
      <c r="BR21" s="453"/>
      <c r="BS21" s="453"/>
      <c r="BT21" s="453"/>
      <c r="BU21" s="453"/>
      <c r="BV21" s="453"/>
      <c r="BW21" s="453"/>
      <c r="BX21" s="453"/>
      <c r="BY21" s="453"/>
      <c r="BZ21" s="453"/>
      <c r="CA21" s="453"/>
      <c r="CB21" s="453"/>
      <c r="CC21" s="453"/>
      <c r="CD21" s="453"/>
      <c r="CE21" s="453"/>
      <c r="CF21" s="453"/>
      <c r="CG21" s="453"/>
      <c r="CH21" s="453"/>
      <c r="CI21" s="453"/>
      <c r="CJ21" s="453"/>
      <c r="CK21" s="453"/>
      <c r="CL21" s="453"/>
      <c r="CM21" s="453"/>
      <c r="CN21" s="453"/>
      <c r="CO21" s="453"/>
      <c r="CP21" s="453"/>
      <c r="CQ21" s="453"/>
      <c r="CR21" s="453"/>
      <c r="CS21" s="453"/>
      <c r="CT21" s="453"/>
      <c r="CU21" s="453"/>
      <c r="CV21" s="453"/>
      <c r="CW21" s="453"/>
      <c r="CX21" s="453"/>
      <c r="CY21" s="453"/>
      <c r="CZ21" s="453"/>
      <c r="DA21" s="453"/>
      <c r="DB21" s="453"/>
      <c r="DC21" s="453"/>
      <c r="DD21" s="453"/>
      <c r="DE21" s="453"/>
      <c r="DF21" s="453"/>
      <c r="DG21" s="453"/>
      <c r="DH21" s="453"/>
      <c r="DI21" s="453"/>
      <c r="DJ21" s="453"/>
      <c r="DK21" s="453"/>
      <c r="DL21" s="453"/>
      <c r="DM21" s="453"/>
      <c r="DN21" s="453"/>
      <c r="DO21" s="453"/>
      <c r="DP21" s="453"/>
      <c r="DQ21" s="453"/>
      <c r="DR21" s="453"/>
      <c r="DS21" s="453"/>
      <c r="DT21" s="453"/>
      <c r="DU21" s="453"/>
      <c r="DV21" s="453"/>
      <c r="DW21" s="453"/>
      <c r="DX21" s="453"/>
      <c r="DY21" s="453"/>
      <c r="DZ21" s="453"/>
      <c r="EA21" s="453"/>
      <c r="EB21" s="453"/>
      <c r="EC21" s="453"/>
      <c r="ED21" s="453"/>
      <c r="EE21" s="453"/>
      <c r="EF21" s="453"/>
      <c r="EG21" s="453"/>
      <c r="EH21" s="453"/>
      <c r="EI21" s="453"/>
      <c r="EJ21" s="453"/>
      <c r="EK21" s="453"/>
      <c r="EL21" s="453"/>
      <c r="EM21" s="453"/>
      <c r="EN21" s="453"/>
      <c r="EO21" s="453"/>
      <c r="EP21" s="453"/>
      <c r="EQ21" s="453"/>
      <c r="ER21" s="453"/>
      <c r="ES21" s="453"/>
      <c r="ET21" s="453"/>
      <c r="EU21" s="453"/>
      <c r="EV21" s="453"/>
      <c r="EW21" s="453"/>
      <c r="EX21" s="453"/>
    </row>
    <row r="22" spans="1:167" s="92" customFormat="1" ht="12" customHeight="1" thickBot="1">
      <c r="A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I22" s="98" t="s">
        <v>307</v>
      </c>
      <c r="EJ22" s="454" t="s">
        <v>447</v>
      </c>
      <c r="EK22" s="454"/>
      <c r="EL22" s="454"/>
      <c r="EM22" s="454"/>
      <c r="EN22" s="99" t="s">
        <v>304</v>
      </c>
      <c r="EO22" s="99"/>
      <c r="EP22" s="99"/>
      <c r="EQ22" s="99"/>
      <c r="EZ22" s="455" t="s">
        <v>55</v>
      </c>
      <c r="FA22" s="456"/>
      <c r="FB22" s="456"/>
      <c r="FC22" s="456"/>
      <c r="FD22" s="456"/>
      <c r="FE22" s="456"/>
      <c r="FF22" s="456"/>
      <c r="FG22" s="456"/>
      <c r="FH22" s="456"/>
      <c r="FI22" s="456"/>
      <c r="FJ22" s="456"/>
      <c r="FK22" s="457"/>
    </row>
    <row r="23" spans="1:167" s="92" customFormat="1" ht="12" customHeight="1">
      <c r="EB23" s="99"/>
      <c r="EC23" s="99"/>
      <c r="ED23" s="99"/>
      <c r="EE23" s="99"/>
      <c r="EF23" s="100"/>
      <c r="EG23" s="100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2"/>
      <c r="ES23" s="102"/>
      <c r="ET23" s="102"/>
      <c r="EU23" s="102"/>
      <c r="EW23" s="101"/>
      <c r="EX23" s="102" t="s">
        <v>34</v>
      </c>
      <c r="EZ23" s="458" t="s">
        <v>33</v>
      </c>
      <c r="FA23" s="459"/>
      <c r="FB23" s="459"/>
      <c r="FC23" s="459"/>
      <c r="FD23" s="459"/>
      <c r="FE23" s="459"/>
      <c r="FF23" s="459"/>
      <c r="FG23" s="459"/>
      <c r="FH23" s="459"/>
      <c r="FI23" s="459"/>
      <c r="FJ23" s="459"/>
      <c r="FK23" s="460"/>
    </row>
    <row r="24" spans="1:167" s="92" customFormat="1" ht="10.5" customHeight="1">
      <c r="AQ24" s="95" t="s">
        <v>130</v>
      </c>
      <c r="AR24" s="446"/>
      <c r="AS24" s="446"/>
      <c r="AT24" s="446"/>
      <c r="AU24" s="446"/>
      <c r="AV24" s="446"/>
      <c r="AW24" s="447" t="s">
        <v>59</v>
      </c>
      <c r="AX24" s="447"/>
      <c r="AY24" s="446"/>
      <c r="AZ24" s="446"/>
      <c r="BA24" s="446"/>
      <c r="BB24" s="446"/>
      <c r="BC24" s="446"/>
      <c r="BD24" s="446"/>
      <c r="BE24" s="446"/>
      <c r="BF24" s="446"/>
      <c r="BG24" s="446"/>
      <c r="BH24" s="446"/>
      <c r="BI24" s="446"/>
      <c r="BJ24" s="446"/>
      <c r="BK24" s="446"/>
      <c r="BL24" s="446"/>
      <c r="BM24" s="446"/>
      <c r="BN24" s="446"/>
      <c r="BO24" s="446"/>
      <c r="BP24" s="446"/>
      <c r="BQ24" s="446"/>
      <c r="BR24" s="446"/>
      <c r="BS24" s="446"/>
      <c r="BT24" s="446"/>
      <c r="BU24" s="446"/>
      <c r="BV24" s="448">
        <v>20</v>
      </c>
      <c r="BW24" s="448"/>
      <c r="BX24" s="448"/>
      <c r="BY24" s="448"/>
      <c r="BZ24" s="449" t="s">
        <v>447</v>
      </c>
      <c r="CA24" s="449"/>
      <c r="CB24" s="449"/>
      <c r="CC24" s="447" t="s">
        <v>60</v>
      </c>
      <c r="CD24" s="447"/>
      <c r="CE24" s="447"/>
      <c r="ER24" s="95"/>
      <c r="ES24" s="95"/>
      <c r="ET24" s="95"/>
      <c r="EU24" s="95"/>
      <c r="EX24" s="95" t="s">
        <v>35</v>
      </c>
      <c r="EZ24" s="471"/>
      <c r="FA24" s="472"/>
      <c r="FB24" s="472"/>
      <c r="FC24" s="472"/>
      <c r="FD24" s="472"/>
      <c r="FE24" s="472"/>
      <c r="FF24" s="472"/>
      <c r="FG24" s="472"/>
      <c r="FH24" s="472"/>
      <c r="FI24" s="472"/>
      <c r="FJ24" s="472"/>
      <c r="FK24" s="473"/>
    </row>
    <row r="25" spans="1:167" s="92" customFormat="1" ht="10.5" customHeight="1">
      <c r="A25" s="92" t="s">
        <v>305</v>
      </c>
      <c r="AO25" s="474" t="s">
        <v>393</v>
      </c>
      <c r="AP25" s="474"/>
      <c r="AQ25" s="474"/>
      <c r="AR25" s="474"/>
      <c r="AS25" s="474"/>
      <c r="AT25" s="474"/>
      <c r="AU25" s="474"/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474"/>
      <c r="CG25" s="474"/>
      <c r="CH25" s="474"/>
      <c r="CI25" s="474"/>
      <c r="CJ25" s="474"/>
      <c r="CK25" s="474"/>
      <c r="CL25" s="474"/>
      <c r="CM25" s="474"/>
      <c r="CN25" s="474"/>
      <c r="CO25" s="474"/>
      <c r="CP25" s="474"/>
      <c r="CQ25" s="474"/>
      <c r="CR25" s="474"/>
      <c r="CS25" s="474"/>
      <c r="CT25" s="474"/>
      <c r="CU25" s="474"/>
      <c r="CV25" s="474"/>
      <c r="CW25" s="474"/>
      <c r="CX25" s="474"/>
      <c r="CY25" s="474"/>
      <c r="CZ25" s="474"/>
      <c r="DA25" s="474"/>
      <c r="DB25" s="474"/>
      <c r="DC25" s="474"/>
      <c r="DD25" s="474"/>
      <c r="DE25" s="474"/>
      <c r="DF25" s="474"/>
      <c r="DG25" s="474"/>
      <c r="DH25" s="474"/>
      <c r="DI25" s="474"/>
      <c r="DJ25" s="474"/>
      <c r="DK25" s="474"/>
      <c r="DL25" s="474"/>
      <c r="DM25" s="474"/>
      <c r="DN25" s="474"/>
      <c r="DO25" s="474"/>
      <c r="DP25" s="474"/>
      <c r="DQ25" s="474"/>
      <c r="DR25" s="474"/>
      <c r="DS25" s="474"/>
      <c r="DT25" s="474"/>
      <c r="DU25" s="474"/>
      <c r="DV25" s="474"/>
      <c r="DW25" s="474"/>
      <c r="DX25" s="474"/>
      <c r="DY25" s="474"/>
      <c r="DZ25" s="474"/>
      <c r="EA25" s="474"/>
      <c r="EB25" s="474"/>
      <c r="EC25" s="474"/>
      <c r="ED25" s="474"/>
      <c r="EE25" s="474"/>
      <c r="EF25" s="474"/>
      <c r="EG25" s="474"/>
      <c r="EH25" s="474"/>
      <c r="EI25" s="474"/>
      <c r="EJ25" s="474"/>
      <c r="EK25" s="474"/>
      <c r="EL25" s="474"/>
      <c r="ER25" s="95"/>
      <c r="ES25" s="95"/>
      <c r="ET25" s="95"/>
      <c r="EU25" s="95"/>
      <c r="EX25" s="95"/>
      <c r="EZ25" s="463" t="s">
        <v>396</v>
      </c>
      <c r="FA25" s="464"/>
      <c r="FB25" s="464"/>
      <c r="FC25" s="464"/>
      <c r="FD25" s="464"/>
      <c r="FE25" s="464"/>
      <c r="FF25" s="464"/>
      <c r="FG25" s="464"/>
      <c r="FH25" s="464"/>
      <c r="FI25" s="464"/>
      <c r="FJ25" s="464"/>
      <c r="FK25" s="465"/>
    </row>
    <row r="26" spans="1:167" s="92" customFormat="1" ht="10.5" customHeight="1">
      <c r="A26" s="92" t="s">
        <v>129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F26" s="452"/>
      <c r="CG26" s="452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  <c r="DT26" s="452"/>
      <c r="DU26" s="452"/>
      <c r="DV26" s="452"/>
      <c r="DW26" s="452"/>
      <c r="DX26" s="452"/>
      <c r="DY26" s="452"/>
      <c r="DZ26" s="452"/>
      <c r="EA26" s="452"/>
      <c r="EB26" s="452"/>
      <c r="EC26" s="452"/>
      <c r="ED26" s="452"/>
      <c r="EE26" s="452"/>
      <c r="EF26" s="452"/>
      <c r="EG26" s="452"/>
      <c r="EH26" s="452"/>
      <c r="EI26" s="452"/>
      <c r="EJ26" s="452"/>
      <c r="EK26" s="452"/>
      <c r="EL26" s="452"/>
      <c r="ER26" s="95"/>
      <c r="ES26" s="95"/>
      <c r="ET26" s="95"/>
      <c r="EU26" s="95"/>
      <c r="EX26" s="95" t="s">
        <v>36</v>
      </c>
      <c r="EZ26" s="469"/>
      <c r="FA26" s="446"/>
      <c r="FB26" s="446"/>
      <c r="FC26" s="446"/>
      <c r="FD26" s="446"/>
      <c r="FE26" s="446"/>
      <c r="FF26" s="446"/>
      <c r="FG26" s="446"/>
      <c r="FH26" s="446"/>
      <c r="FI26" s="446"/>
      <c r="FJ26" s="446"/>
      <c r="FK26" s="470"/>
    </row>
    <row r="27" spans="1:167" s="92" customFormat="1" ht="3" customHeight="1" thickBo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R27" s="95"/>
      <c r="ES27" s="95"/>
      <c r="ET27" s="95"/>
      <c r="EU27" s="95"/>
      <c r="EX27" s="95"/>
      <c r="EZ27" s="463"/>
      <c r="FA27" s="464"/>
      <c r="FB27" s="464"/>
      <c r="FC27" s="464"/>
      <c r="FD27" s="464"/>
      <c r="FE27" s="464"/>
      <c r="FF27" s="464"/>
      <c r="FG27" s="464"/>
      <c r="FH27" s="464"/>
      <c r="FI27" s="464"/>
      <c r="FJ27" s="464"/>
      <c r="FK27" s="465"/>
    </row>
    <row r="28" spans="1:167" s="92" customFormat="1" ht="10.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N28" s="103"/>
      <c r="AO28" s="104" t="s">
        <v>37</v>
      </c>
      <c r="AP28" s="103"/>
      <c r="AQ28" s="103"/>
      <c r="AR28" s="103"/>
      <c r="AY28" s="478" t="s">
        <v>425</v>
      </c>
      <c r="AZ28" s="479"/>
      <c r="BA28" s="479"/>
      <c r="BB28" s="479"/>
      <c r="BC28" s="479"/>
      <c r="BD28" s="479"/>
      <c r="BE28" s="479"/>
      <c r="BF28" s="479"/>
      <c r="BG28" s="479"/>
      <c r="BH28" s="479"/>
      <c r="BI28" s="479"/>
      <c r="BJ28" s="479"/>
      <c r="BK28" s="479"/>
      <c r="BL28" s="479"/>
      <c r="BM28" s="479"/>
      <c r="BN28" s="479"/>
      <c r="BO28" s="479"/>
      <c r="BP28" s="479"/>
      <c r="BQ28" s="479"/>
      <c r="BR28" s="479"/>
      <c r="BS28" s="479"/>
      <c r="BT28" s="479"/>
      <c r="BU28" s="479"/>
      <c r="BV28" s="479"/>
      <c r="BW28" s="479"/>
      <c r="BX28" s="479"/>
      <c r="BY28" s="479"/>
      <c r="BZ28" s="480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R28" s="95"/>
      <c r="ES28" s="95"/>
      <c r="ET28" s="95"/>
      <c r="EU28" s="95"/>
      <c r="EX28" s="95" t="s">
        <v>38</v>
      </c>
      <c r="EZ28" s="475"/>
      <c r="FA28" s="476"/>
      <c r="FB28" s="476"/>
      <c r="FC28" s="476"/>
      <c r="FD28" s="476"/>
      <c r="FE28" s="476"/>
      <c r="FF28" s="476"/>
      <c r="FG28" s="476"/>
      <c r="FH28" s="476"/>
      <c r="FI28" s="476"/>
      <c r="FJ28" s="476"/>
      <c r="FK28" s="477"/>
    </row>
    <row r="29" spans="1:167" s="92" customFormat="1" ht="3" customHeight="1" thickBo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Y29" s="481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  <c r="BQ29" s="482"/>
      <c r="BR29" s="482"/>
      <c r="BS29" s="482"/>
      <c r="BT29" s="482"/>
      <c r="BU29" s="482"/>
      <c r="BV29" s="482"/>
      <c r="BW29" s="482"/>
      <c r="BX29" s="482"/>
      <c r="BY29" s="482"/>
      <c r="BZ29" s="48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R29" s="95"/>
      <c r="ES29" s="95"/>
      <c r="ET29" s="95"/>
      <c r="EU29" s="95"/>
      <c r="EX29" s="95"/>
      <c r="EZ29" s="469"/>
      <c r="FA29" s="446"/>
      <c r="FB29" s="446"/>
      <c r="FC29" s="446"/>
      <c r="FD29" s="446"/>
      <c r="FE29" s="446"/>
      <c r="FF29" s="446"/>
      <c r="FG29" s="446"/>
      <c r="FH29" s="446"/>
      <c r="FI29" s="446"/>
      <c r="FJ29" s="446"/>
      <c r="FK29" s="470"/>
    </row>
    <row r="30" spans="1:167" s="92" customFormat="1" ht="10.5" customHeight="1">
      <c r="A30" s="92" t="s">
        <v>39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/>
      <c r="BF30" s="462"/>
      <c r="BG30" s="462"/>
      <c r="BH30" s="462"/>
      <c r="BI30" s="462"/>
      <c r="BJ30" s="462"/>
      <c r="BK30" s="462"/>
      <c r="BL30" s="462"/>
      <c r="BM30" s="462"/>
      <c r="BN30" s="462"/>
      <c r="BO30" s="462"/>
      <c r="BP30" s="462"/>
      <c r="BQ30" s="462"/>
      <c r="BR30" s="462"/>
      <c r="BS30" s="462"/>
      <c r="BT30" s="462"/>
      <c r="BU30" s="462"/>
      <c r="BV30" s="462"/>
      <c r="BW30" s="462"/>
      <c r="BX30" s="462"/>
      <c r="BY30" s="462"/>
      <c r="BZ30" s="462"/>
      <c r="CA30" s="462"/>
      <c r="CB30" s="462"/>
      <c r="CC30" s="462"/>
      <c r="CD30" s="462"/>
      <c r="CE30" s="462"/>
      <c r="CF30" s="462"/>
      <c r="CG30" s="462"/>
      <c r="CH30" s="462"/>
      <c r="CI30" s="462"/>
      <c r="CJ30" s="462"/>
      <c r="CK30" s="462"/>
      <c r="CL30" s="462"/>
      <c r="CM30" s="462"/>
      <c r="CN30" s="462"/>
      <c r="CO30" s="462"/>
      <c r="CP30" s="462"/>
      <c r="CQ30" s="462"/>
      <c r="CR30" s="462"/>
      <c r="CS30" s="462"/>
      <c r="CT30" s="462"/>
      <c r="CU30" s="462"/>
      <c r="CV30" s="462"/>
      <c r="CW30" s="462"/>
      <c r="CX30" s="462"/>
      <c r="CY30" s="462"/>
      <c r="CZ30" s="462"/>
      <c r="DA30" s="462"/>
      <c r="DB30" s="462"/>
      <c r="DC30" s="462"/>
      <c r="DD30" s="462"/>
      <c r="DE30" s="462"/>
      <c r="DF30" s="462"/>
      <c r="DG30" s="462"/>
      <c r="DH30" s="462"/>
      <c r="DI30" s="462"/>
      <c r="DJ30" s="462"/>
      <c r="DK30" s="462"/>
      <c r="DL30" s="462"/>
      <c r="DM30" s="462"/>
      <c r="DN30" s="462"/>
      <c r="DO30" s="462"/>
      <c r="DP30" s="462"/>
      <c r="DQ30" s="462"/>
      <c r="DR30" s="462"/>
      <c r="DS30" s="462"/>
      <c r="DT30" s="462"/>
      <c r="DU30" s="462"/>
      <c r="DV30" s="462"/>
      <c r="DW30" s="462"/>
      <c r="DX30" s="462"/>
      <c r="DY30" s="462"/>
      <c r="DZ30" s="462"/>
      <c r="EA30" s="462"/>
      <c r="EB30" s="462"/>
      <c r="EC30" s="462"/>
      <c r="ED30" s="462"/>
      <c r="EE30" s="462"/>
      <c r="EF30" s="462"/>
      <c r="EG30" s="462"/>
      <c r="EH30" s="462"/>
      <c r="EI30" s="462"/>
      <c r="EJ30" s="462"/>
      <c r="EK30" s="462"/>
      <c r="EL30" s="462"/>
      <c r="ER30" s="95"/>
      <c r="ES30" s="95"/>
      <c r="ET30" s="95"/>
      <c r="EU30" s="95"/>
      <c r="EX30" s="102" t="s">
        <v>40</v>
      </c>
      <c r="EZ30" s="471"/>
      <c r="FA30" s="472"/>
      <c r="FB30" s="472"/>
      <c r="FC30" s="472"/>
      <c r="FD30" s="472"/>
      <c r="FE30" s="472"/>
      <c r="FF30" s="472"/>
      <c r="FG30" s="472"/>
      <c r="FH30" s="472"/>
      <c r="FI30" s="472"/>
      <c r="FJ30" s="472"/>
      <c r="FK30" s="473"/>
    </row>
    <row r="31" spans="1:167" s="92" customFormat="1" ht="10.5" customHeight="1">
      <c r="A31" s="92" t="s">
        <v>127</v>
      </c>
      <c r="AO31" s="461" t="s">
        <v>394</v>
      </c>
      <c r="AP31" s="461"/>
      <c r="AQ31" s="461"/>
      <c r="AR31" s="461"/>
      <c r="AS31" s="461"/>
      <c r="AT31" s="461"/>
      <c r="AU31" s="461"/>
      <c r="AV31" s="461"/>
      <c r="AW31" s="461"/>
      <c r="AX31" s="461"/>
      <c r="AY31" s="461"/>
      <c r="AZ31" s="461"/>
      <c r="BA31" s="461"/>
      <c r="BB31" s="461"/>
      <c r="BC31" s="461"/>
      <c r="BD31" s="461"/>
      <c r="BE31" s="461"/>
      <c r="BF31" s="461"/>
      <c r="BG31" s="461"/>
      <c r="BH31" s="461"/>
      <c r="BI31" s="461"/>
      <c r="BJ31" s="461"/>
      <c r="BK31" s="461"/>
      <c r="BL31" s="461"/>
      <c r="BM31" s="461"/>
      <c r="BN31" s="461"/>
      <c r="BO31" s="461"/>
      <c r="BP31" s="461"/>
      <c r="BQ31" s="461"/>
      <c r="BR31" s="461"/>
      <c r="BS31" s="461"/>
      <c r="BT31" s="461"/>
      <c r="BU31" s="461"/>
      <c r="BV31" s="461"/>
      <c r="BW31" s="461"/>
      <c r="BX31" s="461"/>
      <c r="BY31" s="461"/>
      <c r="BZ31" s="461"/>
      <c r="CA31" s="461"/>
      <c r="CB31" s="461"/>
      <c r="CC31" s="461"/>
      <c r="CD31" s="461"/>
      <c r="CE31" s="461"/>
      <c r="CF31" s="461"/>
      <c r="CG31" s="461"/>
      <c r="CH31" s="461"/>
      <c r="CI31" s="461"/>
      <c r="CJ31" s="461"/>
      <c r="CK31" s="461"/>
      <c r="CL31" s="461"/>
      <c r="CM31" s="461"/>
      <c r="CN31" s="461"/>
      <c r="CO31" s="461"/>
      <c r="CP31" s="461"/>
      <c r="CQ31" s="461"/>
      <c r="CR31" s="461"/>
      <c r="CS31" s="461"/>
      <c r="CT31" s="461"/>
      <c r="CU31" s="461"/>
      <c r="CV31" s="461"/>
      <c r="CW31" s="461"/>
      <c r="CX31" s="461"/>
      <c r="CY31" s="461"/>
      <c r="CZ31" s="461"/>
      <c r="DA31" s="461"/>
      <c r="DB31" s="461"/>
      <c r="DC31" s="461"/>
      <c r="DD31" s="461"/>
      <c r="DE31" s="461"/>
      <c r="DF31" s="461"/>
      <c r="DG31" s="461"/>
      <c r="DH31" s="461"/>
      <c r="DI31" s="461"/>
      <c r="DJ31" s="461"/>
      <c r="DK31" s="461"/>
      <c r="DL31" s="461"/>
      <c r="DM31" s="461"/>
      <c r="DN31" s="461"/>
      <c r="DO31" s="461"/>
      <c r="DP31" s="461"/>
      <c r="DQ31" s="461"/>
      <c r="DR31" s="461"/>
      <c r="DS31" s="461"/>
      <c r="DT31" s="461"/>
      <c r="DU31" s="461"/>
      <c r="DV31" s="461"/>
      <c r="DW31" s="461"/>
      <c r="DX31" s="461"/>
      <c r="DY31" s="461"/>
      <c r="DZ31" s="461"/>
      <c r="EA31" s="461"/>
      <c r="EB31" s="461"/>
      <c r="EC31" s="461"/>
      <c r="ED31" s="461"/>
      <c r="EE31" s="461"/>
      <c r="EF31" s="461"/>
      <c r="EG31" s="461"/>
      <c r="EH31" s="461"/>
      <c r="EI31" s="461"/>
      <c r="EJ31" s="461"/>
      <c r="EK31" s="461"/>
      <c r="EL31" s="461"/>
      <c r="ER31" s="95"/>
      <c r="ES31" s="95"/>
      <c r="ET31" s="95"/>
      <c r="EU31" s="95"/>
      <c r="EX31" s="95"/>
      <c r="EZ31" s="463"/>
      <c r="FA31" s="464"/>
      <c r="FB31" s="464"/>
      <c r="FC31" s="464"/>
      <c r="FD31" s="464"/>
      <c r="FE31" s="464"/>
      <c r="FF31" s="464"/>
      <c r="FG31" s="464"/>
      <c r="FH31" s="464"/>
      <c r="FI31" s="464"/>
      <c r="FJ31" s="464"/>
      <c r="FK31" s="465"/>
    </row>
    <row r="32" spans="1:167" s="92" customFormat="1" ht="10.5" customHeight="1">
      <c r="A32" s="92" t="s">
        <v>128</v>
      </c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2"/>
      <c r="BZ32" s="462"/>
      <c r="CA32" s="462"/>
      <c r="CB32" s="462"/>
      <c r="CC32" s="462"/>
      <c r="CD32" s="462"/>
      <c r="CE32" s="462"/>
      <c r="CF32" s="462"/>
      <c r="CG32" s="462"/>
      <c r="CH32" s="462"/>
      <c r="CI32" s="462"/>
      <c r="CJ32" s="462"/>
      <c r="CK32" s="462"/>
      <c r="CL32" s="462"/>
      <c r="CM32" s="462"/>
      <c r="CN32" s="462"/>
      <c r="CO32" s="462"/>
      <c r="CP32" s="462"/>
      <c r="CQ32" s="462"/>
      <c r="CR32" s="462"/>
      <c r="CS32" s="462"/>
      <c r="CT32" s="462"/>
      <c r="CU32" s="462"/>
      <c r="CV32" s="462"/>
      <c r="CW32" s="462"/>
      <c r="CX32" s="462"/>
      <c r="CY32" s="462"/>
      <c r="CZ32" s="462"/>
      <c r="DA32" s="462"/>
      <c r="DB32" s="462"/>
      <c r="DC32" s="462"/>
      <c r="DD32" s="462"/>
      <c r="DE32" s="462"/>
      <c r="DF32" s="462"/>
      <c r="DG32" s="462"/>
      <c r="DH32" s="462"/>
      <c r="DI32" s="462"/>
      <c r="DJ32" s="462"/>
      <c r="DK32" s="462"/>
      <c r="DL32" s="462"/>
      <c r="DM32" s="462"/>
      <c r="DN32" s="462"/>
      <c r="DO32" s="462"/>
      <c r="DP32" s="462"/>
      <c r="DQ32" s="462"/>
      <c r="DR32" s="462"/>
      <c r="DS32" s="462"/>
      <c r="DT32" s="462"/>
      <c r="DU32" s="462"/>
      <c r="DV32" s="462"/>
      <c r="DW32" s="462"/>
      <c r="DX32" s="462"/>
      <c r="DY32" s="462"/>
      <c r="DZ32" s="462"/>
      <c r="EA32" s="462"/>
      <c r="EB32" s="462"/>
      <c r="EC32" s="462"/>
      <c r="ED32" s="462"/>
      <c r="EE32" s="462"/>
      <c r="EF32" s="462"/>
      <c r="EG32" s="462"/>
      <c r="EH32" s="462"/>
      <c r="EI32" s="462"/>
      <c r="EJ32" s="462"/>
      <c r="EK32" s="462"/>
      <c r="EL32" s="462"/>
      <c r="ER32" s="95"/>
      <c r="ES32" s="95"/>
      <c r="ET32" s="95"/>
      <c r="EU32" s="95"/>
      <c r="EX32" s="95" t="s">
        <v>41</v>
      </c>
      <c r="EZ32" s="466"/>
      <c r="FA32" s="467"/>
      <c r="FB32" s="467"/>
      <c r="FC32" s="467"/>
      <c r="FD32" s="467"/>
      <c r="FE32" s="467"/>
      <c r="FF32" s="467"/>
      <c r="FG32" s="467"/>
      <c r="FH32" s="467"/>
      <c r="FI32" s="467"/>
      <c r="FJ32" s="467"/>
      <c r="FK32" s="468"/>
    </row>
    <row r="33" spans="1:167" s="92" customFormat="1" ht="10.5" customHeight="1">
      <c r="A33" s="92" t="s">
        <v>127</v>
      </c>
      <c r="AO33" s="461"/>
      <c r="AP33" s="461"/>
      <c r="AQ33" s="461"/>
      <c r="AR33" s="461"/>
      <c r="AS33" s="461"/>
      <c r="AT33" s="461"/>
      <c r="AU33" s="461"/>
      <c r="AV33" s="461"/>
      <c r="AW33" s="461"/>
      <c r="AX33" s="461"/>
      <c r="AY33" s="461"/>
      <c r="AZ33" s="461"/>
      <c r="BA33" s="461"/>
      <c r="BB33" s="461"/>
      <c r="BC33" s="461"/>
      <c r="BD33" s="461"/>
      <c r="BE33" s="461"/>
      <c r="BF33" s="461"/>
      <c r="BG33" s="461"/>
      <c r="BH33" s="461"/>
      <c r="BI33" s="461"/>
      <c r="BJ33" s="461"/>
      <c r="BK33" s="461"/>
      <c r="BL33" s="461"/>
      <c r="BM33" s="461"/>
      <c r="BN33" s="461"/>
      <c r="BO33" s="461"/>
      <c r="BP33" s="461"/>
      <c r="BQ33" s="461"/>
      <c r="BR33" s="461"/>
      <c r="BS33" s="461"/>
      <c r="BT33" s="461"/>
      <c r="BU33" s="461"/>
      <c r="BV33" s="461"/>
      <c r="BW33" s="461"/>
      <c r="BX33" s="461"/>
      <c r="BY33" s="461"/>
      <c r="BZ33" s="461"/>
      <c r="CA33" s="461"/>
      <c r="CB33" s="461"/>
      <c r="CC33" s="461"/>
      <c r="CD33" s="461"/>
      <c r="CE33" s="461"/>
      <c r="CF33" s="461"/>
      <c r="CG33" s="461"/>
      <c r="CH33" s="461"/>
      <c r="CI33" s="461"/>
      <c r="CJ33" s="461"/>
      <c r="CK33" s="461"/>
      <c r="CL33" s="461"/>
      <c r="CM33" s="461"/>
      <c r="CN33" s="461"/>
      <c r="CO33" s="461"/>
      <c r="CP33" s="461"/>
      <c r="CQ33" s="461"/>
      <c r="CR33" s="461"/>
      <c r="CS33" s="461"/>
      <c r="CT33" s="461"/>
      <c r="CU33" s="461"/>
      <c r="CV33" s="461"/>
      <c r="CW33" s="461"/>
      <c r="CX33" s="461"/>
      <c r="CY33" s="461"/>
      <c r="CZ33" s="461"/>
      <c r="DA33" s="461"/>
      <c r="DB33" s="461"/>
      <c r="DC33" s="461"/>
      <c r="DD33" s="461"/>
      <c r="DE33" s="461"/>
      <c r="DF33" s="461"/>
      <c r="DG33" s="461"/>
      <c r="DH33" s="461"/>
      <c r="DI33" s="461"/>
      <c r="DJ33" s="461"/>
      <c r="DK33" s="461"/>
      <c r="DL33" s="461"/>
      <c r="DM33" s="461"/>
      <c r="DN33" s="461"/>
      <c r="DO33" s="461"/>
      <c r="DP33" s="461"/>
      <c r="DQ33" s="461"/>
      <c r="DR33" s="461"/>
      <c r="DS33" s="461"/>
      <c r="DT33" s="461"/>
      <c r="DU33" s="461"/>
      <c r="DV33" s="461"/>
      <c r="DW33" s="461"/>
      <c r="DX33" s="461"/>
      <c r="DY33" s="461"/>
      <c r="DZ33" s="461"/>
      <c r="EA33" s="461"/>
      <c r="EB33" s="461"/>
      <c r="EC33" s="461"/>
      <c r="ED33" s="461"/>
      <c r="EE33" s="461"/>
      <c r="EF33" s="461"/>
      <c r="EG33" s="461"/>
      <c r="EH33" s="461"/>
      <c r="EI33" s="461"/>
      <c r="EJ33" s="461"/>
      <c r="EK33" s="461"/>
      <c r="EL33" s="461"/>
      <c r="EN33" s="101"/>
      <c r="EO33" s="101"/>
      <c r="EP33" s="101"/>
      <c r="EQ33" s="101"/>
      <c r="ER33" s="102"/>
      <c r="ES33" s="102"/>
      <c r="ET33" s="102"/>
      <c r="EU33" s="102"/>
      <c r="EW33" s="101"/>
      <c r="EZ33" s="463"/>
      <c r="FA33" s="464"/>
      <c r="FB33" s="464"/>
      <c r="FC33" s="464"/>
      <c r="FD33" s="464"/>
      <c r="FE33" s="464"/>
      <c r="FF33" s="464"/>
      <c r="FG33" s="464"/>
      <c r="FH33" s="464"/>
      <c r="FI33" s="464"/>
      <c r="FJ33" s="464"/>
      <c r="FK33" s="465"/>
    </row>
    <row r="34" spans="1:167" s="92" customFormat="1" ht="10.5" customHeight="1">
      <c r="A34" s="92" t="s">
        <v>126</v>
      </c>
      <c r="AO34" s="462"/>
      <c r="AP34" s="462"/>
      <c r="AQ34" s="462"/>
      <c r="AR34" s="462"/>
      <c r="AS34" s="462"/>
      <c r="AT34" s="462"/>
      <c r="AU34" s="462"/>
      <c r="AV34" s="462"/>
      <c r="AW34" s="462"/>
      <c r="AX34" s="462"/>
      <c r="AY34" s="462"/>
      <c r="AZ34" s="462"/>
      <c r="BA34" s="462"/>
      <c r="BB34" s="462"/>
      <c r="BC34" s="462"/>
      <c r="BD34" s="462"/>
      <c r="BE34" s="462"/>
      <c r="BF34" s="462"/>
      <c r="BG34" s="462"/>
      <c r="BH34" s="462"/>
      <c r="BI34" s="462"/>
      <c r="BJ34" s="462"/>
      <c r="BK34" s="462"/>
      <c r="BL34" s="462"/>
      <c r="BM34" s="462"/>
      <c r="BN34" s="462"/>
      <c r="BO34" s="462"/>
      <c r="BP34" s="462"/>
      <c r="BQ34" s="462"/>
      <c r="BR34" s="462"/>
      <c r="BS34" s="462"/>
      <c r="BT34" s="462"/>
      <c r="BU34" s="462"/>
      <c r="BV34" s="462"/>
      <c r="BW34" s="462"/>
      <c r="BX34" s="462"/>
      <c r="BY34" s="462"/>
      <c r="BZ34" s="462"/>
      <c r="CA34" s="462"/>
      <c r="CB34" s="462"/>
      <c r="CC34" s="462"/>
      <c r="CD34" s="462"/>
      <c r="CE34" s="462"/>
      <c r="CF34" s="462"/>
      <c r="CG34" s="462"/>
      <c r="CH34" s="462"/>
      <c r="CI34" s="462"/>
      <c r="CJ34" s="462"/>
      <c r="CK34" s="462"/>
      <c r="CL34" s="462"/>
      <c r="CM34" s="462"/>
      <c r="CN34" s="462"/>
      <c r="CO34" s="462"/>
      <c r="CP34" s="462"/>
      <c r="CQ34" s="462"/>
      <c r="CR34" s="462"/>
      <c r="CS34" s="462"/>
      <c r="CT34" s="462"/>
      <c r="CU34" s="462"/>
      <c r="CV34" s="462"/>
      <c r="CW34" s="462"/>
      <c r="CX34" s="462"/>
      <c r="CY34" s="462"/>
      <c r="CZ34" s="462"/>
      <c r="DA34" s="462"/>
      <c r="DB34" s="462"/>
      <c r="DC34" s="462"/>
      <c r="DD34" s="462"/>
      <c r="DE34" s="462"/>
      <c r="DF34" s="462"/>
      <c r="DG34" s="462"/>
      <c r="DH34" s="462"/>
      <c r="DI34" s="462"/>
      <c r="DJ34" s="462"/>
      <c r="DK34" s="462"/>
      <c r="DL34" s="462"/>
      <c r="DM34" s="462"/>
      <c r="DN34" s="462"/>
      <c r="DO34" s="462"/>
      <c r="DP34" s="462"/>
      <c r="DQ34" s="462"/>
      <c r="DR34" s="462"/>
      <c r="DS34" s="462"/>
      <c r="DT34" s="462"/>
      <c r="DU34" s="462"/>
      <c r="DV34" s="462"/>
      <c r="DW34" s="462"/>
      <c r="DX34" s="462"/>
      <c r="DY34" s="462"/>
      <c r="DZ34" s="462"/>
      <c r="EA34" s="462"/>
      <c r="EB34" s="462"/>
      <c r="EC34" s="462"/>
      <c r="ED34" s="462"/>
      <c r="EE34" s="462"/>
      <c r="EF34" s="462"/>
      <c r="EG34" s="462"/>
      <c r="EH34" s="462"/>
      <c r="EI34" s="462"/>
      <c r="EJ34" s="462"/>
      <c r="EK34" s="462"/>
      <c r="EL34" s="462"/>
      <c r="EN34" s="101"/>
      <c r="EO34" s="101"/>
      <c r="EP34" s="101"/>
      <c r="EQ34" s="101"/>
      <c r="ER34" s="102"/>
      <c r="ES34" s="102"/>
      <c r="ET34" s="102"/>
      <c r="EU34" s="102"/>
      <c r="EW34" s="101"/>
      <c r="EX34" s="95" t="s">
        <v>36</v>
      </c>
      <c r="EZ34" s="469"/>
      <c r="FA34" s="446"/>
      <c r="FB34" s="446"/>
      <c r="FC34" s="446"/>
      <c r="FD34" s="446"/>
      <c r="FE34" s="446"/>
      <c r="FF34" s="446"/>
      <c r="FG34" s="446"/>
      <c r="FH34" s="446"/>
      <c r="FI34" s="446"/>
      <c r="FJ34" s="446"/>
      <c r="FK34" s="470"/>
    </row>
    <row r="35" spans="1:167" s="92" customFormat="1" ht="10.5" customHeight="1">
      <c r="A35" s="92" t="s">
        <v>115</v>
      </c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1"/>
      <c r="EK35" s="101"/>
      <c r="EL35" s="101"/>
      <c r="EM35" s="101"/>
      <c r="EN35" s="101"/>
      <c r="EO35" s="101"/>
      <c r="EP35" s="101"/>
      <c r="EQ35" s="101"/>
      <c r="ER35" s="102"/>
      <c r="ES35" s="102"/>
      <c r="ET35" s="102"/>
      <c r="EU35" s="102"/>
      <c r="EW35" s="101"/>
      <c r="EX35" s="95" t="s">
        <v>42</v>
      </c>
      <c r="EZ35" s="466" t="s">
        <v>65</v>
      </c>
      <c r="FA35" s="467"/>
      <c r="FB35" s="467"/>
      <c r="FC35" s="467"/>
      <c r="FD35" s="467"/>
      <c r="FE35" s="467"/>
      <c r="FF35" s="467"/>
      <c r="FG35" s="467"/>
      <c r="FH35" s="467"/>
      <c r="FI35" s="467"/>
      <c r="FJ35" s="467"/>
      <c r="FK35" s="468"/>
    </row>
    <row r="36" spans="1:167" s="92" customFormat="1" ht="10.5" customHeight="1" thickBot="1"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51"/>
      <c r="AQ36" s="451"/>
      <c r="AR36" s="451"/>
      <c r="AS36" s="451"/>
      <c r="AT36" s="451"/>
      <c r="AU36" s="451"/>
      <c r="AV36" s="451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1"/>
      <c r="EK36" s="101"/>
      <c r="EL36" s="101"/>
      <c r="EM36" s="101"/>
      <c r="EN36" s="101"/>
      <c r="EO36" s="101"/>
      <c r="EP36" s="101"/>
      <c r="EQ36" s="101"/>
      <c r="ER36" s="102"/>
      <c r="ES36" s="102"/>
      <c r="ET36" s="102"/>
      <c r="EU36" s="102"/>
      <c r="EW36" s="101"/>
      <c r="EX36" s="95" t="s">
        <v>114</v>
      </c>
      <c r="EZ36" s="484"/>
      <c r="FA36" s="485"/>
      <c r="FB36" s="485"/>
      <c r="FC36" s="485"/>
      <c r="FD36" s="485"/>
      <c r="FE36" s="485"/>
      <c r="FF36" s="485"/>
      <c r="FG36" s="485"/>
      <c r="FH36" s="485"/>
      <c r="FI36" s="485"/>
      <c r="FJ36" s="485"/>
      <c r="FK36" s="486"/>
    </row>
    <row r="37" spans="1:167" s="90" customFormat="1" ht="10.5" customHeight="1" thickBot="1">
      <c r="L37" s="444" t="s">
        <v>125</v>
      </c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7"/>
      <c r="EK37" s="107"/>
      <c r="EL37" s="107"/>
      <c r="EM37" s="107"/>
      <c r="EN37" s="107"/>
      <c r="EO37" s="107"/>
      <c r="EP37" s="107"/>
      <c r="EQ37" s="107"/>
      <c r="ER37" s="108"/>
      <c r="ES37" s="108"/>
      <c r="ET37" s="108"/>
      <c r="EU37" s="108"/>
      <c r="EW37" s="107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</row>
    <row r="38" spans="1:167" s="92" customFormat="1" thickBot="1">
      <c r="AX38" s="110"/>
      <c r="AY38" s="110"/>
      <c r="AZ38" s="110"/>
      <c r="BA38" s="110"/>
      <c r="BB38" s="110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CB38" s="105"/>
      <c r="CC38" s="105"/>
      <c r="CD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I38" s="105"/>
      <c r="EL38" s="102" t="s">
        <v>11</v>
      </c>
      <c r="EN38" s="487">
        <v>0</v>
      </c>
      <c r="EO38" s="488"/>
      <c r="EP38" s="488"/>
      <c r="EQ38" s="488"/>
      <c r="ER38" s="488"/>
      <c r="ES38" s="488"/>
      <c r="ET38" s="488"/>
      <c r="EU38" s="488"/>
      <c r="EV38" s="488"/>
      <c r="EW38" s="488"/>
      <c r="EX38" s="488"/>
      <c r="EY38" s="488"/>
      <c r="EZ38" s="488"/>
      <c r="FA38" s="488"/>
      <c r="FB38" s="488"/>
      <c r="FC38" s="488"/>
      <c r="FD38" s="488"/>
      <c r="FE38" s="488"/>
      <c r="FF38" s="488"/>
      <c r="FG38" s="488"/>
      <c r="FH38" s="488"/>
      <c r="FI38" s="488"/>
      <c r="FJ38" s="488"/>
      <c r="FK38" s="489"/>
    </row>
    <row r="39" spans="1:167" s="92" customFormat="1" ht="5.0999999999999996" customHeight="1">
      <c r="A39" s="103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1"/>
      <c r="EK39" s="101"/>
      <c r="EL39" s="101"/>
      <c r="EM39" s="101"/>
      <c r="EN39" s="101"/>
      <c r="EO39" s="101"/>
      <c r="EP39" s="101"/>
      <c r="EQ39" s="101"/>
      <c r="ER39" s="102"/>
      <c r="ES39" s="102"/>
      <c r="ET39" s="102"/>
      <c r="EU39" s="102"/>
      <c r="EW39" s="10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</row>
    <row r="40" spans="1:167" s="92" customFormat="1" ht="10.5" customHeight="1">
      <c r="A40" s="490" t="s">
        <v>43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2" t="s">
        <v>113</v>
      </c>
      <c r="AF40" s="491"/>
      <c r="AG40" s="491"/>
      <c r="AH40" s="491"/>
      <c r="AI40" s="491"/>
      <c r="AJ40" s="491"/>
      <c r="AK40" s="491"/>
      <c r="AL40" s="491"/>
      <c r="AM40" s="491"/>
      <c r="AN40" s="491"/>
      <c r="AO40" s="493" t="s">
        <v>124</v>
      </c>
      <c r="AP40" s="494"/>
      <c r="AQ40" s="494"/>
      <c r="AR40" s="494"/>
      <c r="AS40" s="494"/>
      <c r="AT40" s="494"/>
      <c r="AU40" s="494"/>
      <c r="AV40" s="494"/>
      <c r="AW40" s="494"/>
      <c r="AX40" s="494"/>
      <c r="AY40" s="492" t="s">
        <v>44</v>
      </c>
      <c r="AZ40" s="491"/>
      <c r="BA40" s="491"/>
      <c r="BB40" s="491"/>
      <c r="BC40" s="491"/>
      <c r="BD40" s="491"/>
      <c r="BE40" s="491"/>
      <c r="BF40" s="491"/>
      <c r="BG40" s="491"/>
      <c r="BH40" s="491"/>
      <c r="BI40" s="495" t="s">
        <v>123</v>
      </c>
      <c r="BJ40" s="496"/>
      <c r="BK40" s="496"/>
      <c r="BL40" s="496"/>
      <c r="BM40" s="496"/>
      <c r="BN40" s="496"/>
      <c r="BO40" s="496"/>
      <c r="BP40" s="496"/>
      <c r="BQ40" s="496"/>
      <c r="BR40" s="496"/>
      <c r="BS40" s="496"/>
      <c r="BT40" s="496"/>
      <c r="BU40" s="496"/>
      <c r="BV40" s="496"/>
      <c r="BW40" s="496"/>
      <c r="BX40" s="496"/>
      <c r="BY40" s="496"/>
      <c r="BZ40" s="496"/>
      <c r="CA40" s="496"/>
      <c r="CB40" s="496"/>
      <c r="CC40" s="496"/>
      <c r="CD40" s="496"/>
      <c r="CE40" s="496"/>
      <c r="CF40" s="496"/>
      <c r="CG40" s="496"/>
      <c r="CH40" s="496"/>
      <c r="CI40" s="496"/>
      <c r="CJ40" s="496"/>
      <c r="CK40" s="496"/>
      <c r="CL40" s="496"/>
      <c r="CM40" s="497"/>
      <c r="CN40" s="498" t="s">
        <v>47</v>
      </c>
      <c r="CO40" s="499"/>
      <c r="CP40" s="499"/>
      <c r="CQ40" s="499"/>
      <c r="CR40" s="499"/>
      <c r="CS40" s="499"/>
      <c r="CT40" s="499"/>
      <c r="CU40" s="499"/>
      <c r="CV40" s="499"/>
      <c r="CW40" s="499"/>
      <c r="CX40" s="499"/>
      <c r="CY40" s="499"/>
      <c r="CZ40" s="499"/>
      <c r="DA40" s="499"/>
      <c r="DB40" s="499"/>
      <c r="DC40" s="499"/>
      <c r="DD40" s="499"/>
      <c r="DE40" s="499"/>
      <c r="DF40" s="499"/>
      <c r="DG40" s="499"/>
      <c r="DH40" s="499"/>
      <c r="DI40" s="499"/>
      <c r="DJ40" s="499"/>
      <c r="DK40" s="499"/>
      <c r="DL40" s="499"/>
      <c r="DM40" s="499"/>
      <c r="DN40" s="499"/>
      <c r="DO40" s="500"/>
      <c r="DP40" s="507" t="s">
        <v>48</v>
      </c>
      <c r="DQ40" s="508"/>
      <c r="DR40" s="508"/>
      <c r="DS40" s="508"/>
      <c r="DT40" s="508"/>
      <c r="DU40" s="508"/>
      <c r="DV40" s="508"/>
      <c r="DW40" s="508"/>
      <c r="DX40" s="508"/>
      <c r="DY40" s="508"/>
      <c r="DZ40" s="508"/>
      <c r="EA40" s="508"/>
      <c r="EB40" s="508"/>
      <c r="EC40" s="508"/>
      <c r="ED40" s="508"/>
      <c r="EE40" s="508"/>
      <c r="EF40" s="508"/>
      <c r="EG40" s="508"/>
      <c r="EH40" s="508"/>
      <c r="EI40" s="508"/>
      <c r="EJ40" s="508"/>
      <c r="EK40" s="508"/>
      <c r="EL40" s="508"/>
      <c r="EM40" s="508"/>
      <c r="EN40" s="508"/>
      <c r="EO40" s="508"/>
      <c r="EP40" s="508"/>
      <c r="EQ40" s="508"/>
      <c r="ER40" s="508"/>
      <c r="ES40" s="508"/>
      <c r="ET40" s="508"/>
      <c r="EU40" s="508"/>
      <c r="EV40" s="508"/>
      <c r="EW40" s="508"/>
      <c r="EX40" s="508"/>
      <c r="EY40" s="508"/>
      <c r="EZ40" s="508"/>
      <c r="FA40" s="508"/>
      <c r="FB40" s="508"/>
      <c r="FC40" s="508"/>
      <c r="FD40" s="508"/>
      <c r="FE40" s="508"/>
      <c r="FF40" s="508"/>
      <c r="FG40" s="508"/>
      <c r="FH40" s="508"/>
      <c r="FI40" s="508"/>
      <c r="FJ40" s="508"/>
      <c r="FK40" s="508"/>
    </row>
    <row r="41" spans="1:167" s="92" customFormat="1" ht="10.5" customHeight="1">
      <c r="A41" s="490"/>
      <c r="B41" s="491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2"/>
      <c r="AF41" s="491"/>
      <c r="AG41" s="491"/>
      <c r="AH41" s="491"/>
      <c r="AI41" s="491"/>
      <c r="AJ41" s="491"/>
      <c r="AK41" s="491"/>
      <c r="AL41" s="491"/>
      <c r="AM41" s="491"/>
      <c r="AN41" s="491"/>
      <c r="AO41" s="493"/>
      <c r="AP41" s="494"/>
      <c r="AQ41" s="494"/>
      <c r="AR41" s="494"/>
      <c r="AS41" s="494"/>
      <c r="AT41" s="494"/>
      <c r="AU41" s="494"/>
      <c r="AV41" s="494"/>
      <c r="AW41" s="494"/>
      <c r="AX41" s="494"/>
      <c r="AY41" s="492"/>
      <c r="AZ41" s="491"/>
      <c r="BA41" s="491"/>
      <c r="BB41" s="491"/>
      <c r="BC41" s="491"/>
      <c r="BD41" s="491"/>
      <c r="BE41" s="491"/>
      <c r="BF41" s="491"/>
      <c r="BG41" s="491"/>
      <c r="BH41" s="491"/>
      <c r="BI41" s="513" t="s">
        <v>122</v>
      </c>
      <c r="BJ41" s="450"/>
      <c r="BK41" s="450"/>
      <c r="BL41" s="450"/>
      <c r="BM41" s="450"/>
      <c r="BN41" s="450"/>
      <c r="BO41" s="450"/>
      <c r="BP41" s="450"/>
      <c r="BQ41" s="450"/>
      <c r="BR41" s="450"/>
      <c r="BS41" s="450"/>
      <c r="BT41" s="450"/>
      <c r="BU41" s="450"/>
      <c r="BV41" s="450"/>
      <c r="BW41" s="450"/>
      <c r="BX41" s="450"/>
      <c r="BY41" s="450"/>
      <c r="BZ41" s="450"/>
      <c r="CA41" s="450"/>
      <c r="CB41" s="450"/>
      <c r="CC41" s="450"/>
      <c r="CD41" s="450"/>
      <c r="CE41" s="450"/>
      <c r="CF41" s="450"/>
      <c r="CG41" s="450"/>
      <c r="CH41" s="450"/>
      <c r="CI41" s="450"/>
      <c r="CJ41" s="450"/>
      <c r="CK41" s="450"/>
      <c r="CL41" s="450"/>
      <c r="CM41" s="514"/>
      <c r="CN41" s="501"/>
      <c r="CO41" s="502"/>
      <c r="CP41" s="502"/>
      <c r="CQ41" s="502"/>
      <c r="CR41" s="502"/>
      <c r="CS41" s="502"/>
      <c r="CT41" s="502"/>
      <c r="CU41" s="502"/>
      <c r="CV41" s="502"/>
      <c r="CW41" s="502"/>
      <c r="CX41" s="502"/>
      <c r="CY41" s="502"/>
      <c r="CZ41" s="502"/>
      <c r="DA41" s="502"/>
      <c r="DB41" s="502"/>
      <c r="DC41" s="502"/>
      <c r="DD41" s="502"/>
      <c r="DE41" s="502"/>
      <c r="DF41" s="502"/>
      <c r="DG41" s="502"/>
      <c r="DH41" s="502"/>
      <c r="DI41" s="502"/>
      <c r="DJ41" s="502"/>
      <c r="DK41" s="502"/>
      <c r="DL41" s="502"/>
      <c r="DM41" s="502"/>
      <c r="DN41" s="502"/>
      <c r="DO41" s="503"/>
      <c r="DP41" s="509"/>
      <c r="DQ41" s="510"/>
      <c r="DR41" s="510"/>
      <c r="DS41" s="510"/>
      <c r="DT41" s="510"/>
      <c r="DU41" s="510"/>
      <c r="DV41" s="510"/>
      <c r="DW41" s="510"/>
      <c r="DX41" s="510"/>
      <c r="DY41" s="510"/>
      <c r="DZ41" s="510"/>
      <c r="EA41" s="510"/>
      <c r="EB41" s="510"/>
      <c r="EC41" s="510"/>
      <c r="ED41" s="510"/>
      <c r="EE41" s="510"/>
      <c r="EF41" s="510"/>
      <c r="EG41" s="510"/>
      <c r="EH41" s="510"/>
      <c r="EI41" s="510"/>
      <c r="EJ41" s="510"/>
      <c r="EK41" s="510"/>
      <c r="EL41" s="510"/>
      <c r="EM41" s="510"/>
      <c r="EN41" s="510"/>
      <c r="EO41" s="510"/>
      <c r="EP41" s="510"/>
      <c r="EQ41" s="510"/>
      <c r="ER41" s="510"/>
      <c r="ES41" s="510"/>
      <c r="ET41" s="510"/>
      <c r="EU41" s="510"/>
      <c r="EV41" s="510"/>
      <c r="EW41" s="510"/>
      <c r="EX41" s="510"/>
      <c r="EY41" s="510"/>
      <c r="EZ41" s="510"/>
      <c r="FA41" s="510"/>
      <c r="FB41" s="510"/>
      <c r="FC41" s="510"/>
      <c r="FD41" s="510"/>
      <c r="FE41" s="510"/>
      <c r="FF41" s="510"/>
      <c r="FG41" s="510"/>
      <c r="FH41" s="510"/>
      <c r="FI41" s="510"/>
      <c r="FJ41" s="510"/>
      <c r="FK41" s="510"/>
    </row>
    <row r="42" spans="1:167" s="114" customFormat="1" ht="10.5" customHeight="1">
      <c r="A42" s="490"/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  <c r="AN42" s="491"/>
      <c r="AO42" s="494"/>
      <c r="AP42" s="494"/>
      <c r="AQ42" s="494"/>
      <c r="AR42" s="494"/>
      <c r="AS42" s="494"/>
      <c r="AT42" s="494"/>
      <c r="AU42" s="494"/>
      <c r="AV42" s="494"/>
      <c r="AW42" s="494"/>
      <c r="AX42" s="494"/>
      <c r="AY42" s="491"/>
      <c r="AZ42" s="491"/>
      <c r="BA42" s="491"/>
      <c r="BB42" s="491"/>
      <c r="BC42" s="491"/>
      <c r="BD42" s="491"/>
      <c r="BE42" s="491"/>
      <c r="BF42" s="491"/>
      <c r="BG42" s="491"/>
      <c r="BH42" s="491"/>
      <c r="BI42" s="11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5" t="s">
        <v>121</v>
      </c>
      <c r="CB42" s="449"/>
      <c r="CC42" s="449"/>
      <c r="CD42" s="449"/>
      <c r="CE42" s="92" t="s">
        <v>60</v>
      </c>
      <c r="CF42" s="92"/>
      <c r="CG42" s="92"/>
      <c r="CH42" s="92"/>
      <c r="CI42" s="92"/>
      <c r="CJ42" s="92"/>
      <c r="CK42" s="92"/>
      <c r="CL42" s="92"/>
      <c r="CM42" s="113"/>
      <c r="CN42" s="501"/>
      <c r="CO42" s="502"/>
      <c r="CP42" s="502"/>
      <c r="CQ42" s="502"/>
      <c r="CR42" s="502"/>
      <c r="CS42" s="502"/>
      <c r="CT42" s="502"/>
      <c r="CU42" s="502"/>
      <c r="CV42" s="502"/>
      <c r="CW42" s="502"/>
      <c r="CX42" s="502"/>
      <c r="CY42" s="502"/>
      <c r="CZ42" s="502"/>
      <c r="DA42" s="502"/>
      <c r="DB42" s="502"/>
      <c r="DC42" s="502"/>
      <c r="DD42" s="502"/>
      <c r="DE42" s="502"/>
      <c r="DF42" s="502"/>
      <c r="DG42" s="502"/>
      <c r="DH42" s="502"/>
      <c r="DI42" s="502"/>
      <c r="DJ42" s="502"/>
      <c r="DK42" s="502"/>
      <c r="DL42" s="502"/>
      <c r="DM42" s="502"/>
      <c r="DN42" s="502"/>
      <c r="DO42" s="503"/>
      <c r="DP42" s="509"/>
      <c r="DQ42" s="510"/>
      <c r="DR42" s="510"/>
      <c r="DS42" s="510"/>
      <c r="DT42" s="510"/>
      <c r="DU42" s="510"/>
      <c r="DV42" s="510"/>
      <c r="DW42" s="510"/>
      <c r="DX42" s="510"/>
      <c r="DY42" s="510"/>
      <c r="DZ42" s="510"/>
      <c r="EA42" s="510"/>
      <c r="EB42" s="510"/>
      <c r="EC42" s="510"/>
      <c r="ED42" s="510"/>
      <c r="EE42" s="510"/>
      <c r="EF42" s="510"/>
      <c r="EG42" s="510"/>
      <c r="EH42" s="510"/>
      <c r="EI42" s="510"/>
      <c r="EJ42" s="510"/>
      <c r="EK42" s="510"/>
      <c r="EL42" s="510"/>
      <c r="EM42" s="510"/>
      <c r="EN42" s="510"/>
      <c r="EO42" s="510"/>
      <c r="EP42" s="510"/>
      <c r="EQ42" s="510"/>
      <c r="ER42" s="510"/>
      <c r="ES42" s="510"/>
      <c r="ET42" s="510"/>
      <c r="EU42" s="510"/>
      <c r="EV42" s="510"/>
      <c r="EW42" s="510"/>
      <c r="EX42" s="510"/>
      <c r="EY42" s="510"/>
      <c r="EZ42" s="510"/>
      <c r="FA42" s="510"/>
      <c r="FB42" s="510"/>
      <c r="FC42" s="510"/>
      <c r="FD42" s="510"/>
      <c r="FE42" s="510"/>
      <c r="FF42" s="510"/>
      <c r="FG42" s="510"/>
      <c r="FH42" s="510"/>
      <c r="FI42" s="510"/>
      <c r="FJ42" s="510"/>
      <c r="FK42" s="510"/>
    </row>
    <row r="43" spans="1:167" s="114" customFormat="1" ht="3" customHeight="1">
      <c r="A43" s="490"/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4"/>
      <c r="AP43" s="494"/>
      <c r="AQ43" s="494"/>
      <c r="AR43" s="494"/>
      <c r="AS43" s="494"/>
      <c r="AT43" s="494"/>
      <c r="AU43" s="494"/>
      <c r="AV43" s="494"/>
      <c r="AW43" s="494"/>
      <c r="AX43" s="494"/>
      <c r="AY43" s="491"/>
      <c r="AZ43" s="491"/>
      <c r="BA43" s="491"/>
      <c r="BB43" s="491"/>
      <c r="BC43" s="491"/>
      <c r="BD43" s="491"/>
      <c r="BE43" s="491"/>
      <c r="BF43" s="491"/>
      <c r="BG43" s="491"/>
      <c r="BH43" s="491"/>
      <c r="BI43" s="115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7"/>
      <c r="CN43" s="504"/>
      <c r="CO43" s="505"/>
      <c r="CP43" s="505"/>
      <c r="CQ43" s="505"/>
      <c r="CR43" s="505"/>
      <c r="CS43" s="505"/>
      <c r="CT43" s="505"/>
      <c r="CU43" s="505"/>
      <c r="CV43" s="505"/>
      <c r="CW43" s="505"/>
      <c r="CX43" s="505"/>
      <c r="CY43" s="505"/>
      <c r="CZ43" s="505"/>
      <c r="DA43" s="505"/>
      <c r="DB43" s="505"/>
      <c r="DC43" s="505"/>
      <c r="DD43" s="505"/>
      <c r="DE43" s="505"/>
      <c r="DF43" s="505"/>
      <c r="DG43" s="505"/>
      <c r="DH43" s="505"/>
      <c r="DI43" s="505"/>
      <c r="DJ43" s="505"/>
      <c r="DK43" s="505"/>
      <c r="DL43" s="505"/>
      <c r="DM43" s="505"/>
      <c r="DN43" s="505"/>
      <c r="DO43" s="506"/>
      <c r="DP43" s="511"/>
      <c r="DQ43" s="512"/>
      <c r="DR43" s="512"/>
      <c r="DS43" s="512"/>
      <c r="DT43" s="512"/>
      <c r="DU43" s="512"/>
      <c r="DV43" s="512"/>
      <c r="DW43" s="512"/>
      <c r="DX43" s="512"/>
      <c r="DY43" s="512"/>
      <c r="DZ43" s="512"/>
      <c r="EA43" s="512"/>
      <c r="EB43" s="512"/>
      <c r="EC43" s="512"/>
      <c r="ED43" s="512"/>
      <c r="EE43" s="512"/>
      <c r="EF43" s="512"/>
      <c r="EG43" s="512"/>
      <c r="EH43" s="512"/>
      <c r="EI43" s="512"/>
      <c r="EJ43" s="512"/>
      <c r="EK43" s="512"/>
      <c r="EL43" s="512"/>
      <c r="EM43" s="512"/>
      <c r="EN43" s="512"/>
      <c r="EO43" s="512"/>
      <c r="EP43" s="512"/>
      <c r="EQ43" s="512"/>
      <c r="ER43" s="512"/>
      <c r="ES43" s="512"/>
      <c r="ET43" s="512"/>
      <c r="EU43" s="512"/>
      <c r="EV43" s="512"/>
      <c r="EW43" s="512"/>
      <c r="EX43" s="512"/>
      <c r="EY43" s="512"/>
      <c r="EZ43" s="512"/>
      <c r="FA43" s="512"/>
      <c r="FB43" s="512"/>
      <c r="FC43" s="512"/>
      <c r="FD43" s="512"/>
      <c r="FE43" s="512"/>
      <c r="FF43" s="512"/>
      <c r="FG43" s="512"/>
      <c r="FH43" s="512"/>
      <c r="FI43" s="512"/>
      <c r="FJ43" s="512"/>
      <c r="FK43" s="512"/>
    </row>
    <row r="44" spans="1:167" s="114" customFormat="1" ht="14.25" customHeight="1">
      <c r="A44" s="490"/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1"/>
      <c r="AN44" s="491"/>
      <c r="AO44" s="494"/>
      <c r="AP44" s="494"/>
      <c r="AQ44" s="494"/>
      <c r="AR44" s="494"/>
      <c r="AS44" s="494"/>
      <c r="AT44" s="494"/>
      <c r="AU44" s="494"/>
      <c r="AV44" s="494"/>
      <c r="AW44" s="494"/>
      <c r="AX44" s="494"/>
      <c r="AY44" s="491"/>
      <c r="AZ44" s="491"/>
      <c r="BA44" s="491"/>
      <c r="BB44" s="491"/>
      <c r="BC44" s="491"/>
      <c r="BD44" s="491"/>
      <c r="BE44" s="491"/>
      <c r="BF44" s="491"/>
      <c r="BG44" s="491"/>
      <c r="BH44" s="491"/>
      <c r="BI44" s="515" t="s">
        <v>45</v>
      </c>
      <c r="BJ44" s="515"/>
      <c r="BK44" s="515"/>
      <c r="BL44" s="515"/>
      <c r="BM44" s="515"/>
      <c r="BN44" s="515"/>
      <c r="BO44" s="515"/>
      <c r="BP44" s="515"/>
      <c r="BQ44" s="515"/>
      <c r="BR44" s="515"/>
      <c r="BS44" s="515" t="s">
        <v>46</v>
      </c>
      <c r="BT44" s="515"/>
      <c r="BU44" s="515"/>
      <c r="BV44" s="515"/>
      <c r="BW44" s="515"/>
      <c r="BX44" s="515"/>
      <c r="BY44" s="515"/>
      <c r="BZ44" s="515"/>
      <c r="CA44" s="515"/>
      <c r="CB44" s="515"/>
      <c r="CC44" s="515"/>
      <c r="CD44" s="515"/>
      <c r="CE44" s="515"/>
      <c r="CF44" s="515"/>
      <c r="CG44" s="515"/>
      <c r="CH44" s="515"/>
      <c r="CI44" s="515"/>
      <c r="CJ44" s="515"/>
      <c r="CK44" s="515"/>
      <c r="CL44" s="515"/>
      <c r="CM44" s="515"/>
      <c r="CN44" s="516" t="s">
        <v>45</v>
      </c>
      <c r="CO44" s="517"/>
      <c r="CP44" s="517"/>
      <c r="CQ44" s="517"/>
      <c r="CR44" s="517"/>
      <c r="CS44" s="517"/>
      <c r="CT44" s="517"/>
      <c r="CU44" s="517"/>
      <c r="CV44" s="517"/>
      <c r="CW44" s="517"/>
      <c r="CX44" s="517"/>
      <c r="CY44" s="517"/>
      <c r="CZ44" s="517"/>
      <c r="DA44" s="518"/>
      <c r="DB44" s="516" t="s">
        <v>46</v>
      </c>
      <c r="DC44" s="517"/>
      <c r="DD44" s="517"/>
      <c r="DE44" s="517"/>
      <c r="DF44" s="517"/>
      <c r="DG44" s="517"/>
      <c r="DH44" s="517"/>
      <c r="DI44" s="517"/>
      <c r="DJ44" s="517"/>
      <c r="DK44" s="517"/>
      <c r="DL44" s="517"/>
      <c r="DM44" s="517"/>
      <c r="DN44" s="517"/>
      <c r="DO44" s="518"/>
      <c r="DP44" s="515" t="s">
        <v>112</v>
      </c>
      <c r="DQ44" s="515"/>
      <c r="DR44" s="515"/>
      <c r="DS44" s="515"/>
      <c r="DT44" s="515"/>
      <c r="DU44" s="515"/>
      <c r="DV44" s="515"/>
      <c r="DW44" s="515"/>
      <c r="DX44" s="515"/>
      <c r="DY44" s="515"/>
      <c r="DZ44" s="515"/>
      <c r="EA44" s="515"/>
      <c r="EB44" s="515"/>
      <c r="EC44" s="515"/>
      <c r="ED44" s="515"/>
      <c r="EE44" s="515"/>
      <c r="EF44" s="515"/>
      <c r="EG44" s="515"/>
      <c r="EH44" s="515"/>
      <c r="EI44" s="515"/>
      <c r="EJ44" s="515"/>
      <c r="EK44" s="515"/>
      <c r="EL44" s="515"/>
      <c r="EM44" s="515"/>
      <c r="EN44" s="515" t="s">
        <v>111</v>
      </c>
      <c r="EO44" s="515"/>
      <c r="EP44" s="515"/>
      <c r="EQ44" s="515"/>
      <c r="ER44" s="515"/>
      <c r="ES44" s="515"/>
      <c r="ET44" s="515"/>
      <c r="EU44" s="515"/>
      <c r="EV44" s="515"/>
      <c r="EW44" s="515"/>
      <c r="EX44" s="515"/>
      <c r="EY44" s="515"/>
      <c r="EZ44" s="515"/>
      <c r="FA44" s="515"/>
      <c r="FB44" s="515"/>
      <c r="FC44" s="515"/>
      <c r="FD44" s="515"/>
      <c r="FE44" s="515"/>
      <c r="FF44" s="515"/>
      <c r="FG44" s="515"/>
      <c r="FH44" s="515"/>
      <c r="FI44" s="515"/>
      <c r="FJ44" s="515"/>
      <c r="FK44" s="516"/>
    </row>
    <row r="45" spans="1:167" s="92" customFormat="1" ht="11.1" customHeight="1" thickBot="1">
      <c r="A45" s="518">
        <v>1</v>
      </c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28">
        <v>2</v>
      </c>
      <c r="AF45" s="528"/>
      <c r="AG45" s="528"/>
      <c r="AH45" s="528"/>
      <c r="AI45" s="528"/>
      <c r="AJ45" s="528"/>
      <c r="AK45" s="528"/>
      <c r="AL45" s="528"/>
      <c r="AM45" s="528"/>
      <c r="AN45" s="528"/>
      <c r="AO45" s="528">
        <v>3</v>
      </c>
      <c r="AP45" s="528"/>
      <c r="AQ45" s="528"/>
      <c r="AR45" s="528"/>
      <c r="AS45" s="528"/>
      <c r="AT45" s="528"/>
      <c r="AU45" s="528"/>
      <c r="AV45" s="528"/>
      <c r="AW45" s="528"/>
      <c r="AX45" s="528"/>
      <c r="AY45" s="528">
        <v>4</v>
      </c>
      <c r="AZ45" s="528"/>
      <c r="BA45" s="528"/>
      <c r="BB45" s="528"/>
      <c r="BC45" s="528"/>
      <c r="BD45" s="528"/>
      <c r="BE45" s="528"/>
      <c r="BF45" s="528"/>
      <c r="BG45" s="528"/>
      <c r="BH45" s="528"/>
      <c r="BI45" s="519">
        <v>5</v>
      </c>
      <c r="BJ45" s="519"/>
      <c r="BK45" s="519"/>
      <c r="BL45" s="519"/>
      <c r="BM45" s="519"/>
      <c r="BN45" s="519"/>
      <c r="BO45" s="519"/>
      <c r="BP45" s="519"/>
      <c r="BQ45" s="519"/>
      <c r="BR45" s="519"/>
      <c r="BS45" s="528">
        <v>6</v>
      </c>
      <c r="BT45" s="528"/>
      <c r="BU45" s="528"/>
      <c r="BV45" s="528"/>
      <c r="BW45" s="528"/>
      <c r="BX45" s="528"/>
      <c r="BY45" s="528"/>
      <c r="BZ45" s="528"/>
      <c r="CA45" s="528"/>
      <c r="CB45" s="528"/>
      <c r="CC45" s="528"/>
      <c r="CD45" s="528"/>
      <c r="CE45" s="528"/>
      <c r="CF45" s="528"/>
      <c r="CG45" s="528"/>
      <c r="CH45" s="528"/>
      <c r="CI45" s="528"/>
      <c r="CJ45" s="528"/>
      <c r="CK45" s="528"/>
      <c r="CL45" s="528"/>
      <c r="CM45" s="528"/>
      <c r="CN45" s="519">
        <v>7</v>
      </c>
      <c r="CO45" s="519"/>
      <c r="CP45" s="519"/>
      <c r="CQ45" s="519"/>
      <c r="CR45" s="519"/>
      <c r="CS45" s="519"/>
      <c r="CT45" s="519"/>
      <c r="CU45" s="519"/>
      <c r="CV45" s="519"/>
      <c r="CW45" s="519"/>
      <c r="CX45" s="519"/>
      <c r="CY45" s="519"/>
      <c r="CZ45" s="519"/>
      <c r="DA45" s="519"/>
      <c r="DB45" s="519">
        <v>8</v>
      </c>
      <c r="DC45" s="519"/>
      <c r="DD45" s="519"/>
      <c r="DE45" s="519"/>
      <c r="DF45" s="519"/>
      <c r="DG45" s="519"/>
      <c r="DH45" s="519"/>
      <c r="DI45" s="519"/>
      <c r="DJ45" s="519"/>
      <c r="DK45" s="519"/>
      <c r="DL45" s="519"/>
      <c r="DM45" s="519"/>
      <c r="DN45" s="519"/>
      <c r="DO45" s="519"/>
      <c r="DP45" s="519">
        <v>9</v>
      </c>
      <c r="DQ45" s="519"/>
      <c r="DR45" s="519"/>
      <c r="DS45" s="519"/>
      <c r="DT45" s="519"/>
      <c r="DU45" s="519"/>
      <c r="DV45" s="519"/>
      <c r="DW45" s="519"/>
      <c r="DX45" s="519"/>
      <c r="DY45" s="519"/>
      <c r="DZ45" s="519"/>
      <c r="EA45" s="519"/>
      <c r="EB45" s="519"/>
      <c r="EC45" s="519"/>
      <c r="ED45" s="519"/>
      <c r="EE45" s="519"/>
      <c r="EF45" s="519"/>
      <c r="EG45" s="519"/>
      <c r="EH45" s="519"/>
      <c r="EI45" s="519"/>
      <c r="EJ45" s="519"/>
      <c r="EK45" s="519"/>
      <c r="EL45" s="519"/>
      <c r="EM45" s="519"/>
      <c r="EN45" s="519">
        <v>10</v>
      </c>
      <c r="EO45" s="519"/>
      <c r="EP45" s="519"/>
      <c r="EQ45" s="519"/>
      <c r="ER45" s="519"/>
      <c r="ES45" s="519"/>
      <c r="ET45" s="519"/>
      <c r="EU45" s="519"/>
      <c r="EV45" s="519"/>
      <c r="EW45" s="519"/>
      <c r="EX45" s="519"/>
      <c r="EY45" s="519"/>
      <c r="EZ45" s="519"/>
      <c r="FA45" s="519"/>
      <c r="FB45" s="519"/>
      <c r="FC45" s="519"/>
      <c r="FD45" s="519"/>
      <c r="FE45" s="519"/>
      <c r="FF45" s="519"/>
      <c r="FG45" s="519"/>
      <c r="FH45" s="519"/>
      <c r="FI45" s="519"/>
      <c r="FJ45" s="519"/>
      <c r="FK45" s="520"/>
    </row>
    <row r="46" spans="1:167" s="92" customFormat="1" ht="11.25" customHeight="1">
      <c r="A46" s="521" t="s">
        <v>426</v>
      </c>
      <c r="B46" s="522"/>
      <c r="C46" s="522"/>
      <c r="D46" s="522"/>
      <c r="E46" s="522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2"/>
      <c r="AB46" s="522"/>
      <c r="AC46" s="522"/>
      <c r="AD46" s="523"/>
      <c r="AE46" s="524"/>
      <c r="AF46" s="525"/>
      <c r="AG46" s="525"/>
      <c r="AH46" s="525"/>
      <c r="AI46" s="525"/>
      <c r="AJ46" s="525"/>
      <c r="AK46" s="525"/>
      <c r="AL46" s="525"/>
      <c r="AM46" s="525"/>
      <c r="AN46" s="525"/>
      <c r="AO46" s="526"/>
      <c r="AP46" s="526"/>
      <c r="AQ46" s="526"/>
      <c r="AR46" s="526"/>
      <c r="AS46" s="526"/>
      <c r="AT46" s="526"/>
      <c r="AU46" s="526"/>
      <c r="AV46" s="526"/>
      <c r="AW46" s="526"/>
      <c r="AX46" s="526"/>
      <c r="AY46" s="525"/>
      <c r="AZ46" s="525"/>
      <c r="BA46" s="525"/>
      <c r="BB46" s="525"/>
      <c r="BC46" s="525"/>
      <c r="BD46" s="525"/>
      <c r="BE46" s="525"/>
      <c r="BF46" s="525"/>
      <c r="BG46" s="525"/>
      <c r="BH46" s="525"/>
      <c r="BI46" s="525"/>
      <c r="BJ46" s="525"/>
      <c r="BK46" s="525"/>
      <c r="BL46" s="525"/>
      <c r="BM46" s="525"/>
      <c r="BN46" s="525"/>
      <c r="BO46" s="525"/>
      <c r="BP46" s="525"/>
      <c r="BQ46" s="525"/>
      <c r="BR46" s="525"/>
      <c r="BS46" s="527"/>
      <c r="BT46" s="527"/>
      <c r="BU46" s="527"/>
      <c r="BV46" s="527"/>
      <c r="BW46" s="527"/>
      <c r="BX46" s="527"/>
      <c r="BY46" s="527"/>
      <c r="BZ46" s="527"/>
      <c r="CA46" s="527"/>
      <c r="CB46" s="527"/>
      <c r="CC46" s="527"/>
      <c r="CD46" s="527"/>
      <c r="CE46" s="527"/>
      <c r="CF46" s="527"/>
      <c r="CG46" s="527"/>
      <c r="CH46" s="527"/>
      <c r="CI46" s="527"/>
      <c r="CJ46" s="527"/>
      <c r="CK46" s="527"/>
      <c r="CL46" s="527"/>
      <c r="CM46" s="527"/>
      <c r="CN46" s="525"/>
      <c r="CO46" s="525"/>
      <c r="CP46" s="525"/>
      <c r="CQ46" s="525"/>
      <c r="CR46" s="525"/>
      <c r="CS46" s="525"/>
      <c r="CT46" s="525"/>
      <c r="CU46" s="525"/>
      <c r="CV46" s="525"/>
      <c r="CW46" s="525"/>
      <c r="CX46" s="525"/>
      <c r="CY46" s="525"/>
      <c r="CZ46" s="525"/>
      <c r="DA46" s="525"/>
      <c r="DB46" s="527"/>
      <c r="DC46" s="527"/>
      <c r="DD46" s="527"/>
      <c r="DE46" s="527"/>
      <c r="DF46" s="527"/>
      <c r="DG46" s="527"/>
      <c r="DH46" s="527"/>
      <c r="DI46" s="527"/>
      <c r="DJ46" s="527"/>
      <c r="DK46" s="527"/>
      <c r="DL46" s="527"/>
      <c r="DM46" s="527"/>
      <c r="DN46" s="527"/>
      <c r="DO46" s="527"/>
      <c r="DP46" s="527">
        <v>43400</v>
      </c>
      <c r="DQ46" s="527"/>
      <c r="DR46" s="527"/>
      <c r="DS46" s="527"/>
      <c r="DT46" s="527"/>
      <c r="DU46" s="527"/>
      <c r="DV46" s="527"/>
      <c r="DW46" s="527"/>
      <c r="DX46" s="527"/>
      <c r="DY46" s="527"/>
      <c r="DZ46" s="527"/>
      <c r="EA46" s="527"/>
      <c r="EB46" s="527"/>
      <c r="EC46" s="527"/>
      <c r="ED46" s="527"/>
      <c r="EE46" s="527"/>
      <c r="EF46" s="527"/>
      <c r="EG46" s="527"/>
      <c r="EH46" s="527"/>
      <c r="EI46" s="527"/>
      <c r="EJ46" s="527"/>
      <c r="EK46" s="527"/>
      <c r="EL46" s="527"/>
      <c r="EM46" s="527"/>
      <c r="EN46" s="527">
        <v>43400</v>
      </c>
      <c r="EO46" s="527"/>
      <c r="EP46" s="527"/>
      <c r="EQ46" s="527"/>
      <c r="ER46" s="527"/>
      <c r="ES46" s="527"/>
      <c r="ET46" s="527"/>
      <c r="EU46" s="527"/>
      <c r="EV46" s="527"/>
      <c r="EW46" s="527"/>
      <c r="EX46" s="527"/>
      <c r="EY46" s="527"/>
      <c r="EZ46" s="527"/>
      <c r="FA46" s="527"/>
      <c r="FB46" s="527"/>
      <c r="FC46" s="527"/>
      <c r="FD46" s="527"/>
      <c r="FE46" s="527"/>
      <c r="FF46" s="527"/>
      <c r="FG46" s="527"/>
      <c r="FH46" s="527"/>
      <c r="FI46" s="527"/>
      <c r="FJ46" s="527"/>
      <c r="FK46" s="529"/>
    </row>
    <row r="47" spans="1:167" s="92" customFormat="1" ht="11.25" customHeight="1" thickBot="1">
      <c r="A47" s="540" t="s">
        <v>456</v>
      </c>
      <c r="B47" s="540"/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E47" s="542"/>
      <c r="AF47" s="543"/>
      <c r="AG47" s="543"/>
      <c r="AH47" s="543"/>
      <c r="AI47" s="543"/>
      <c r="AJ47" s="543"/>
      <c r="AK47" s="543"/>
      <c r="AL47" s="543"/>
      <c r="AM47" s="543"/>
      <c r="AN47" s="543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3"/>
      <c r="BR47" s="543"/>
      <c r="BS47" s="531"/>
      <c r="BT47" s="531"/>
      <c r="BU47" s="531"/>
      <c r="BV47" s="531"/>
      <c r="BW47" s="531"/>
      <c r="BX47" s="531"/>
      <c r="BY47" s="531"/>
      <c r="BZ47" s="531"/>
      <c r="CA47" s="531"/>
      <c r="CB47" s="531"/>
      <c r="CC47" s="531"/>
      <c r="CD47" s="531"/>
      <c r="CE47" s="531"/>
      <c r="CF47" s="531"/>
      <c r="CG47" s="531"/>
      <c r="CH47" s="531"/>
      <c r="CI47" s="531"/>
      <c r="CJ47" s="531"/>
      <c r="CK47" s="531"/>
      <c r="CL47" s="531"/>
      <c r="CM47" s="531"/>
      <c r="CN47" s="530"/>
      <c r="CO47" s="530"/>
      <c r="CP47" s="530"/>
      <c r="CQ47" s="530"/>
      <c r="CR47" s="530"/>
      <c r="CS47" s="530"/>
      <c r="CT47" s="530"/>
      <c r="CU47" s="530"/>
      <c r="CV47" s="530"/>
      <c r="CW47" s="530"/>
      <c r="CX47" s="530"/>
      <c r="CY47" s="530"/>
      <c r="CZ47" s="530"/>
      <c r="DA47" s="530"/>
      <c r="DB47" s="531"/>
      <c r="DC47" s="531"/>
      <c r="DD47" s="531"/>
      <c r="DE47" s="531"/>
      <c r="DF47" s="531"/>
      <c r="DG47" s="531"/>
      <c r="DH47" s="531"/>
      <c r="DI47" s="531"/>
      <c r="DJ47" s="531"/>
      <c r="DK47" s="531"/>
      <c r="DL47" s="531"/>
      <c r="DM47" s="531"/>
      <c r="DN47" s="531"/>
      <c r="DO47" s="531"/>
      <c r="DP47" s="531">
        <v>36200</v>
      </c>
      <c r="DQ47" s="531"/>
      <c r="DR47" s="531"/>
      <c r="DS47" s="531"/>
      <c r="DT47" s="531"/>
      <c r="DU47" s="531"/>
      <c r="DV47" s="531"/>
      <c r="DW47" s="531"/>
      <c r="DX47" s="531"/>
      <c r="DY47" s="531"/>
      <c r="DZ47" s="531"/>
      <c r="EA47" s="531"/>
      <c r="EB47" s="531"/>
      <c r="EC47" s="531"/>
      <c r="ED47" s="531"/>
      <c r="EE47" s="531"/>
      <c r="EF47" s="531"/>
      <c r="EG47" s="531"/>
      <c r="EH47" s="531"/>
      <c r="EI47" s="531"/>
      <c r="EJ47" s="531"/>
      <c r="EK47" s="531"/>
      <c r="EL47" s="531"/>
      <c r="EM47" s="531"/>
      <c r="EN47" s="531">
        <v>36200</v>
      </c>
      <c r="EO47" s="531"/>
      <c r="EP47" s="531"/>
      <c r="EQ47" s="531"/>
      <c r="ER47" s="531"/>
      <c r="ES47" s="531"/>
      <c r="ET47" s="531"/>
      <c r="EU47" s="531"/>
      <c r="EV47" s="531"/>
      <c r="EW47" s="531"/>
      <c r="EX47" s="531"/>
      <c r="EY47" s="531"/>
      <c r="EZ47" s="531"/>
      <c r="FA47" s="531"/>
      <c r="FB47" s="531"/>
      <c r="FC47" s="531"/>
      <c r="FD47" s="531"/>
      <c r="FE47" s="531"/>
      <c r="FF47" s="531"/>
      <c r="FG47" s="531"/>
      <c r="FH47" s="531"/>
      <c r="FI47" s="531"/>
      <c r="FJ47" s="531"/>
      <c r="FK47" s="532"/>
    </row>
    <row r="48" spans="1:167" s="101" customFormat="1" ht="12" customHeight="1" thickBot="1">
      <c r="BQ48" s="102" t="s">
        <v>49</v>
      </c>
      <c r="BS48" s="533"/>
      <c r="BT48" s="534"/>
      <c r="BU48" s="534"/>
      <c r="BV48" s="534"/>
      <c r="BW48" s="534"/>
      <c r="BX48" s="534"/>
      <c r="BY48" s="534"/>
      <c r="BZ48" s="534"/>
      <c r="CA48" s="534"/>
      <c r="CB48" s="534"/>
      <c r="CC48" s="534"/>
      <c r="CD48" s="534"/>
      <c r="CE48" s="534"/>
      <c r="CF48" s="534"/>
      <c r="CG48" s="534"/>
      <c r="CH48" s="534"/>
      <c r="CI48" s="534"/>
      <c r="CJ48" s="534"/>
      <c r="CK48" s="534"/>
      <c r="CL48" s="534"/>
      <c r="CM48" s="535"/>
      <c r="CN48" s="536" t="s">
        <v>7</v>
      </c>
      <c r="CO48" s="536"/>
      <c r="CP48" s="536"/>
      <c r="CQ48" s="536"/>
      <c r="CR48" s="536"/>
      <c r="CS48" s="536"/>
      <c r="CT48" s="536"/>
      <c r="CU48" s="536"/>
      <c r="CV48" s="536"/>
      <c r="CW48" s="536"/>
      <c r="CX48" s="536"/>
      <c r="CY48" s="536"/>
      <c r="CZ48" s="536"/>
      <c r="DA48" s="536"/>
      <c r="DB48" s="537"/>
      <c r="DC48" s="537"/>
      <c r="DD48" s="537"/>
      <c r="DE48" s="537"/>
      <c r="DF48" s="537"/>
      <c r="DG48" s="537"/>
      <c r="DH48" s="537"/>
      <c r="DI48" s="537"/>
      <c r="DJ48" s="537"/>
      <c r="DK48" s="537"/>
      <c r="DL48" s="537"/>
      <c r="DM48" s="537"/>
      <c r="DN48" s="537"/>
      <c r="DO48" s="537"/>
      <c r="DP48" s="538">
        <f>DP46+DP47</f>
        <v>79600</v>
      </c>
      <c r="DQ48" s="538"/>
      <c r="DR48" s="538"/>
      <c r="DS48" s="538"/>
      <c r="DT48" s="538"/>
      <c r="DU48" s="538"/>
      <c r="DV48" s="538"/>
      <c r="DW48" s="538"/>
      <c r="DX48" s="538"/>
      <c r="DY48" s="538"/>
      <c r="DZ48" s="538"/>
      <c r="EA48" s="538"/>
      <c r="EB48" s="538"/>
      <c r="EC48" s="538"/>
      <c r="ED48" s="538"/>
      <c r="EE48" s="538"/>
      <c r="EF48" s="538"/>
      <c r="EG48" s="538"/>
      <c r="EH48" s="538"/>
      <c r="EI48" s="538"/>
      <c r="EJ48" s="538"/>
      <c r="EK48" s="538"/>
      <c r="EL48" s="538"/>
      <c r="EM48" s="538"/>
      <c r="EN48" s="538">
        <f>EN46+EN47</f>
        <v>79600</v>
      </c>
      <c r="EO48" s="538"/>
      <c r="EP48" s="538"/>
      <c r="EQ48" s="538"/>
      <c r="ER48" s="538"/>
      <c r="ES48" s="538"/>
      <c r="ET48" s="538"/>
      <c r="EU48" s="538"/>
      <c r="EV48" s="538"/>
      <c r="EW48" s="538"/>
      <c r="EX48" s="538"/>
      <c r="EY48" s="538"/>
      <c r="EZ48" s="538"/>
      <c r="FA48" s="538"/>
      <c r="FB48" s="538"/>
      <c r="FC48" s="538"/>
      <c r="FD48" s="538"/>
      <c r="FE48" s="538"/>
      <c r="FF48" s="538"/>
      <c r="FG48" s="538"/>
      <c r="FH48" s="538"/>
      <c r="FI48" s="538"/>
      <c r="FJ48" s="538"/>
      <c r="FK48" s="539"/>
    </row>
    <row r="49" spans="1:167" ht="5.0999999999999996" customHeight="1" thickBot="1"/>
    <row r="50" spans="1:167" s="92" customFormat="1" ht="10.5" customHeight="1">
      <c r="ET50" s="95"/>
      <c r="EU50" s="95"/>
      <c r="EX50" s="95" t="s">
        <v>50</v>
      </c>
      <c r="EZ50" s="545" t="s">
        <v>244</v>
      </c>
      <c r="FA50" s="546"/>
      <c r="FB50" s="546"/>
      <c r="FC50" s="546"/>
      <c r="FD50" s="546"/>
      <c r="FE50" s="546"/>
      <c r="FF50" s="546"/>
      <c r="FG50" s="546"/>
      <c r="FH50" s="546"/>
      <c r="FI50" s="546"/>
      <c r="FJ50" s="546"/>
      <c r="FK50" s="547"/>
    </row>
    <row r="51" spans="1:167" s="92" customFormat="1" ht="10.5" customHeight="1" thickBot="1">
      <c r="A51" s="92" t="s">
        <v>306</v>
      </c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H51" s="451" t="s">
        <v>402</v>
      </c>
      <c r="AI51" s="451"/>
      <c r="AJ51" s="451"/>
      <c r="AK51" s="451"/>
      <c r="AL51" s="451"/>
      <c r="AM51" s="451"/>
      <c r="AN51" s="451"/>
      <c r="AO51" s="451"/>
      <c r="AP51" s="451"/>
      <c r="AQ51" s="451"/>
      <c r="AR51" s="451"/>
      <c r="AS51" s="451"/>
      <c r="AT51" s="451"/>
      <c r="AU51" s="451"/>
      <c r="AV51" s="451"/>
      <c r="AW51" s="451"/>
      <c r="AX51" s="451"/>
      <c r="AY51" s="451"/>
      <c r="AZ51" s="451"/>
      <c r="BA51" s="451"/>
      <c r="BB51" s="451"/>
      <c r="BC51" s="451"/>
      <c r="BD51" s="451"/>
      <c r="BE51" s="451"/>
      <c r="BF51" s="451"/>
      <c r="ET51" s="95"/>
      <c r="EU51" s="95"/>
      <c r="EW51" s="101"/>
      <c r="EX51" s="95" t="s">
        <v>51</v>
      </c>
      <c r="EZ51" s="548">
        <v>1</v>
      </c>
      <c r="FA51" s="549"/>
      <c r="FB51" s="549"/>
      <c r="FC51" s="549"/>
      <c r="FD51" s="549"/>
      <c r="FE51" s="549"/>
      <c r="FF51" s="549"/>
      <c r="FG51" s="549"/>
      <c r="FH51" s="549"/>
      <c r="FI51" s="549"/>
      <c r="FJ51" s="549"/>
      <c r="FK51" s="550"/>
    </row>
    <row r="52" spans="1:167" s="90" customFormat="1" ht="10.5" customHeight="1" thickBot="1">
      <c r="N52" s="444" t="s">
        <v>32</v>
      </c>
      <c r="O52" s="444"/>
      <c r="P52" s="444"/>
      <c r="Q52" s="444"/>
      <c r="R52" s="444"/>
      <c r="S52" s="444"/>
      <c r="T52" s="444"/>
      <c r="U52" s="444"/>
      <c r="V52" s="444"/>
      <c r="W52" s="444"/>
      <c r="X52" s="444"/>
      <c r="Y52" s="444"/>
      <c r="Z52" s="444"/>
      <c r="AA52" s="444"/>
      <c r="AB52" s="444"/>
      <c r="AC52" s="444"/>
      <c r="AD52" s="444"/>
      <c r="AE52" s="444"/>
      <c r="AF52" s="444"/>
      <c r="AH52" s="445" t="s">
        <v>52</v>
      </c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  <c r="BA52" s="445"/>
      <c r="BB52" s="445"/>
      <c r="BC52" s="445"/>
      <c r="BD52" s="445"/>
      <c r="BE52" s="445"/>
      <c r="BF52" s="445"/>
    </row>
    <row r="53" spans="1:167" ht="10.5" customHeight="1">
      <c r="A53" s="92" t="s">
        <v>120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X53" s="552" t="s">
        <v>119</v>
      </c>
      <c r="BY53" s="553"/>
      <c r="BZ53" s="553"/>
      <c r="CA53" s="553"/>
      <c r="CB53" s="553"/>
      <c r="CC53" s="553"/>
      <c r="CD53" s="553"/>
      <c r="CE53" s="553"/>
      <c r="CF53" s="553"/>
      <c r="CG53" s="553"/>
      <c r="CH53" s="553"/>
      <c r="CI53" s="553"/>
      <c r="CJ53" s="553"/>
      <c r="CK53" s="553"/>
      <c r="CL53" s="553"/>
      <c r="CM53" s="553"/>
      <c r="CN53" s="553"/>
      <c r="CO53" s="553"/>
      <c r="CP53" s="553"/>
      <c r="CQ53" s="553"/>
      <c r="CR53" s="553"/>
      <c r="CS53" s="553"/>
      <c r="CT53" s="553"/>
      <c r="CU53" s="553"/>
      <c r="CV53" s="553"/>
      <c r="CW53" s="553"/>
      <c r="CX53" s="553"/>
      <c r="CY53" s="553"/>
      <c r="CZ53" s="553"/>
      <c r="DA53" s="553"/>
      <c r="DB53" s="553"/>
      <c r="DC53" s="553"/>
      <c r="DD53" s="553"/>
      <c r="DE53" s="553"/>
      <c r="DF53" s="553"/>
      <c r="DG53" s="553"/>
      <c r="DH53" s="553"/>
      <c r="DI53" s="553"/>
      <c r="DJ53" s="553"/>
      <c r="DK53" s="553"/>
      <c r="DL53" s="553"/>
      <c r="DM53" s="553"/>
      <c r="DN53" s="553"/>
      <c r="DO53" s="553"/>
      <c r="DP53" s="553"/>
      <c r="DQ53" s="553"/>
      <c r="DR53" s="553"/>
      <c r="DS53" s="553"/>
      <c r="DT53" s="553"/>
      <c r="DU53" s="553"/>
      <c r="DV53" s="553"/>
      <c r="DW53" s="553"/>
      <c r="DX53" s="553"/>
      <c r="DY53" s="553"/>
      <c r="DZ53" s="553"/>
      <c r="EA53" s="553"/>
      <c r="EB53" s="553"/>
      <c r="EC53" s="553"/>
      <c r="ED53" s="553"/>
      <c r="EE53" s="553"/>
      <c r="EF53" s="553"/>
      <c r="EG53" s="553"/>
      <c r="EH53" s="553"/>
      <c r="EI53" s="553"/>
      <c r="EJ53" s="553"/>
      <c r="EK53" s="553"/>
      <c r="EL53" s="553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20"/>
    </row>
    <row r="54" spans="1:167" ht="10.5" customHeight="1">
      <c r="A54" s="92" t="s">
        <v>118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X54" s="554" t="s">
        <v>117</v>
      </c>
      <c r="BY54" s="555"/>
      <c r="BZ54" s="555"/>
      <c r="CA54" s="555"/>
      <c r="CB54" s="555"/>
      <c r="CC54" s="555"/>
      <c r="CD54" s="555"/>
      <c r="CE54" s="555"/>
      <c r="CF54" s="555"/>
      <c r="CG54" s="555"/>
      <c r="CH54" s="555"/>
      <c r="CI54" s="555"/>
      <c r="CJ54" s="555"/>
      <c r="CK54" s="555"/>
      <c r="CL54" s="555"/>
      <c r="CM54" s="555"/>
      <c r="CN54" s="555"/>
      <c r="CO54" s="555"/>
      <c r="CP54" s="555"/>
      <c r="CQ54" s="555"/>
      <c r="CR54" s="555"/>
      <c r="CS54" s="555"/>
      <c r="CT54" s="555"/>
      <c r="CU54" s="555"/>
      <c r="CV54" s="555"/>
      <c r="CW54" s="555"/>
      <c r="CX54" s="555"/>
      <c r="CY54" s="555"/>
      <c r="CZ54" s="555"/>
      <c r="DA54" s="555"/>
      <c r="DB54" s="555"/>
      <c r="DC54" s="555"/>
      <c r="DD54" s="555"/>
      <c r="DE54" s="555"/>
      <c r="DF54" s="555"/>
      <c r="DG54" s="555"/>
      <c r="DH54" s="555"/>
      <c r="DI54" s="555"/>
      <c r="DJ54" s="555"/>
      <c r="DK54" s="555"/>
      <c r="DL54" s="555"/>
      <c r="DM54" s="555"/>
      <c r="DN54" s="555"/>
      <c r="DO54" s="555"/>
      <c r="DP54" s="555"/>
      <c r="DQ54" s="555"/>
      <c r="DR54" s="555"/>
      <c r="DS54" s="555"/>
      <c r="DT54" s="555"/>
      <c r="DU54" s="555"/>
      <c r="DV54" s="555"/>
      <c r="DW54" s="555"/>
      <c r="DX54" s="555"/>
      <c r="DY54" s="555"/>
      <c r="DZ54" s="555"/>
      <c r="EA54" s="555"/>
      <c r="EB54" s="555"/>
      <c r="EC54" s="555"/>
      <c r="ED54" s="555"/>
      <c r="EE54" s="555"/>
      <c r="EF54" s="555"/>
      <c r="EG54" s="555"/>
      <c r="EH54" s="555"/>
      <c r="EI54" s="555"/>
      <c r="EJ54" s="555"/>
      <c r="EK54" s="555"/>
      <c r="EL54" s="555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2"/>
    </row>
    <row r="55" spans="1:167" ht="10.5" customHeight="1">
      <c r="A55" s="92" t="s">
        <v>116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H55" s="451" t="s">
        <v>391</v>
      </c>
      <c r="AI55" s="451"/>
      <c r="AJ55" s="451"/>
      <c r="AK55" s="451"/>
      <c r="AL55" s="451"/>
      <c r="AM55" s="451"/>
      <c r="AN55" s="451"/>
      <c r="AO55" s="451"/>
      <c r="AP55" s="451"/>
      <c r="AQ55" s="451"/>
      <c r="AR55" s="451"/>
      <c r="AS55" s="451"/>
      <c r="AT55" s="451"/>
      <c r="AU55" s="451"/>
      <c r="AV55" s="451"/>
      <c r="AW55" s="451"/>
      <c r="AX55" s="451"/>
      <c r="AY55" s="451"/>
      <c r="AZ55" s="451"/>
      <c r="BA55" s="451"/>
      <c r="BB55" s="451"/>
      <c r="BC55" s="451"/>
      <c r="BD55" s="451"/>
      <c r="BE55" s="451"/>
      <c r="BF55" s="451"/>
      <c r="BX55" s="123"/>
      <c r="BY55" s="92" t="s">
        <v>110</v>
      </c>
      <c r="CL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124"/>
    </row>
    <row r="56" spans="1:167" ht="10.5" customHeight="1">
      <c r="N56" s="444" t="s">
        <v>32</v>
      </c>
      <c r="O56" s="444"/>
      <c r="P56" s="444"/>
      <c r="Q56" s="444"/>
      <c r="R56" s="444"/>
      <c r="S56" s="444"/>
      <c r="T56" s="444"/>
      <c r="U56" s="444"/>
      <c r="V56" s="444"/>
      <c r="W56" s="444"/>
      <c r="X56" s="444"/>
      <c r="Y56" s="444"/>
      <c r="Z56" s="444"/>
      <c r="AA56" s="444"/>
      <c r="AB56" s="444"/>
      <c r="AC56" s="444"/>
      <c r="AD56" s="444"/>
      <c r="AE56" s="444"/>
      <c r="AF56" s="444"/>
      <c r="AH56" s="445" t="s">
        <v>52</v>
      </c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X56" s="123"/>
      <c r="BY56" s="92" t="s">
        <v>109</v>
      </c>
      <c r="CL56" s="451"/>
      <c r="CM56" s="451"/>
      <c r="CN56" s="451"/>
      <c r="CO56" s="451"/>
      <c r="CP56" s="451"/>
      <c r="CQ56" s="451"/>
      <c r="CR56" s="451"/>
      <c r="CS56" s="451"/>
      <c r="CT56" s="451"/>
      <c r="CU56" s="451"/>
      <c r="CV56" s="451"/>
      <c r="CW56" s="451"/>
      <c r="CX56" s="451"/>
      <c r="CZ56" s="451"/>
      <c r="DA56" s="451"/>
      <c r="DB56" s="451"/>
      <c r="DC56" s="451"/>
      <c r="DD56" s="451"/>
      <c r="DE56" s="451"/>
      <c r="DF56" s="451"/>
      <c r="DG56" s="451"/>
      <c r="DH56" s="451"/>
      <c r="DJ56" s="451"/>
      <c r="DK56" s="451"/>
      <c r="DL56" s="451"/>
      <c r="DM56" s="451"/>
      <c r="DN56" s="451"/>
      <c r="DO56" s="451"/>
      <c r="DP56" s="451"/>
      <c r="DQ56" s="451"/>
      <c r="DR56" s="451"/>
      <c r="DS56" s="451"/>
      <c r="DT56" s="451"/>
      <c r="DU56" s="451"/>
      <c r="DV56" s="451"/>
      <c r="DW56" s="451"/>
      <c r="DX56" s="451"/>
      <c r="DY56" s="451"/>
      <c r="DZ56" s="451"/>
      <c r="EA56" s="451"/>
      <c r="EC56" s="446"/>
      <c r="ED56" s="446"/>
      <c r="EE56" s="446"/>
      <c r="EF56" s="446"/>
      <c r="EG56" s="446"/>
      <c r="EH56" s="446"/>
      <c r="EI56" s="446"/>
      <c r="EJ56" s="446"/>
      <c r="EK56" s="446"/>
      <c r="EL56" s="446"/>
      <c r="FJ56" s="92"/>
      <c r="FK56" s="124"/>
    </row>
    <row r="57" spans="1:167" ht="10.5" customHeight="1">
      <c r="A57" s="92" t="s">
        <v>110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X57" s="123"/>
      <c r="CL57" s="551" t="s">
        <v>53</v>
      </c>
      <c r="CM57" s="551"/>
      <c r="CN57" s="551"/>
      <c r="CO57" s="551"/>
      <c r="CP57" s="551"/>
      <c r="CQ57" s="551"/>
      <c r="CR57" s="551"/>
      <c r="CS57" s="551"/>
      <c r="CT57" s="551"/>
      <c r="CU57" s="551"/>
      <c r="CV57" s="551"/>
      <c r="CW57" s="551"/>
      <c r="CX57" s="551"/>
      <c r="CZ57" s="551" t="s">
        <v>32</v>
      </c>
      <c r="DA57" s="551"/>
      <c r="DB57" s="551"/>
      <c r="DC57" s="551"/>
      <c r="DD57" s="551"/>
      <c r="DE57" s="551"/>
      <c r="DF57" s="551"/>
      <c r="DG57" s="551"/>
      <c r="DH57" s="551"/>
      <c r="DJ57" s="551" t="s">
        <v>52</v>
      </c>
      <c r="DK57" s="551"/>
      <c r="DL57" s="551"/>
      <c r="DM57" s="551"/>
      <c r="DN57" s="551"/>
      <c r="DO57" s="551"/>
      <c r="DP57" s="551"/>
      <c r="DQ57" s="551"/>
      <c r="DR57" s="551"/>
      <c r="DS57" s="551"/>
      <c r="DT57" s="551"/>
      <c r="DU57" s="551"/>
      <c r="DV57" s="551"/>
      <c r="DW57" s="551"/>
      <c r="DX57" s="551"/>
      <c r="DY57" s="551"/>
      <c r="DZ57" s="551"/>
      <c r="EA57" s="551"/>
      <c r="EC57" s="551" t="s">
        <v>54</v>
      </c>
      <c r="ED57" s="551"/>
      <c r="EE57" s="551"/>
      <c r="EF57" s="551"/>
      <c r="EG57" s="551"/>
      <c r="EH57" s="551"/>
      <c r="EI57" s="551"/>
      <c r="EJ57" s="551"/>
      <c r="EK57" s="551"/>
      <c r="EL57" s="551"/>
      <c r="FJ57" s="125"/>
      <c r="FK57" s="124"/>
    </row>
    <row r="58" spans="1:167" ht="10.5" customHeight="1">
      <c r="A58" s="92" t="s">
        <v>109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51"/>
      <c r="AB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O58" s="451" t="s">
        <v>392</v>
      </c>
      <c r="AP58" s="451"/>
      <c r="AQ58" s="451"/>
      <c r="AR58" s="451"/>
      <c r="AS58" s="451"/>
      <c r="AT58" s="451"/>
      <c r="AU58" s="451"/>
      <c r="AV58" s="451"/>
      <c r="AW58" s="451"/>
      <c r="AX58" s="451"/>
      <c r="AY58" s="451"/>
      <c r="AZ58" s="451"/>
      <c r="BA58" s="451"/>
      <c r="BB58" s="451"/>
      <c r="BC58" s="451"/>
      <c r="BD58" s="451"/>
      <c r="BE58" s="451"/>
      <c r="BF58" s="451"/>
      <c r="BH58" s="446"/>
      <c r="BI58" s="446"/>
      <c r="BJ58" s="446"/>
      <c r="BK58" s="446"/>
      <c r="BL58" s="446"/>
      <c r="BM58" s="446"/>
      <c r="BN58" s="446"/>
      <c r="BO58" s="446"/>
      <c r="BP58" s="446"/>
      <c r="BQ58" s="446"/>
      <c r="BR58" s="446"/>
      <c r="BS58" s="446"/>
      <c r="BT58" s="446"/>
      <c r="BU58" s="446"/>
      <c r="BX58" s="123"/>
      <c r="BY58" s="448" t="s">
        <v>59</v>
      </c>
      <c r="BZ58" s="448"/>
      <c r="CA58" s="446"/>
      <c r="CB58" s="446"/>
      <c r="CC58" s="446"/>
      <c r="CD58" s="446"/>
      <c r="CE58" s="446"/>
      <c r="CF58" s="447" t="s">
        <v>59</v>
      </c>
      <c r="CG58" s="447"/>
      <c r="CH58" s="446"/>
      <c r="CI58" s="446"/>
      <c r="CJ58" s="446"/>
      <c r="CK58" s="446"/>
      <c r="CL58" s="446"/>
      <c r="CM58" s="446"/>
      <c r="CN58" s="446"/>
      <c r="CO58" s="446"/>
      <c r="CP58" s="446"/>
      <c r="CQ58" s="446"/>
      <c r="CR58" s="446"/>
      <c r="CS58" s="446"/>
      <c r="CT58" s="446"/>
      <c r="CU58" s="446"/>
      <c r="CV58" s="446"/>
      <c r="CW58" s="446"/>
      <c r="CX58" s="446"/>
      <c r="CY58" s="446"/>
      <c r="CZ58" s="446"/>
      <c r="DA58" s="446"/>
      <c r="DB58" s="446"/>
      <c r="DC58" s="446"/>
      <c r="DD58" s="446"/>
      <c r="DE58" s="448">
        <v>20</v>
      </c>
      <c r="DF58" s="448"/>
      <c r="DG58" s="448"/>
      <c r="DH58" s="448"/>
      <c r="DI58" s="449"/>
      <c r="DJ58" s="449"/>
      <c r="DK58" s="449"/>
      <c r="DL58" s="447" t="s">
        <v>60</v>
      </c>
      <c r="DM58" s="447"/>
      <c r="DN58" s="447"/>
      <c r="ED58" s="92"/>
      <c r="EE58" s="92"/>
      <c r="EF58" s="92"/>
      <c r="EG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124"/>
    </row>
    <row r="59" spans="1:167" s="90" customFormat="1" ht="9.75" customHeight="1" thickBot="1">
      <c r="N59" s="551" t="s">
        <v>53</v>
      </c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D59" s="551" t="s">
        <v>32</v>
      </c>
      <c r="AE59" s="551"/>
      <c r="AF59" s="551"/>
      <c r="AG59" s="551"/>
      <c r="AH59" s="551"/>
      <c r="AI59" s="551"/>
      <c r="AJ59" s="551"/>
      <c r="AK59" s="551"/>
      <c r="AL59" s="551"/>
      <c r="AM59" s="551"/>
      <c r="AO59" s="551" t="s">
        <v>52</v>
      </c>
      <c r="AP59" s="551"/>
      <c r="AQ59" s="551"/>
      <c r="AR59" s="551"/>
      <c r="AS59" s="551"/>
      <c r="AT59" s="551"/>
      <c r="AU59" s="551"/>
      <c r="AV59" s="551"/>
      <c r="AW59" s="551"/>
      <c r="AX59" s="551"/>
      <c r="AY59" s="551"/>
      <c r="AZ59" s="551"/>
      <c r="BA59" s="551"/>
      <c r="BB59" s="551"/>
      <c r="BC59" s="551"/>
      <c r="BD59" s="551"/>
      <c r="BE59" s="551"/>
      <c r="BF59" s="551"/>
      <c r="BH59" s="556" t="s">
        <v>54</v>
      </c>
      <c r="BI59" s="556"/>
      <c r="BJ59" s="556"/>
      <c r="BK59" s="556"/>
      <c r="BL59" s="556"/>
      <c r="BM59" s="556"/>
      <c r="BN59" s="556"/>
      <c r="BO59" s="556"/>
      <c r="BP59" s="556"/>
      <c r="BQ59" s="556"/>
      <c r="BR59" s="556"/>
      <c r="BS59" s="556"/>
      <c r="BT59" s="556"/>
      <c r="BU59" s="556"/>
      <c r="BX59" s="126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127"/>
      <c r="FG59" s="127"/>
      <c r="FH59" s="127"/>
      <c r="FI59" s="127"/>
      <c r="FJ59" s="127"/>
      <c r="FK59" s="128"/>
    </row>
    <row r="60" spans="1:167" s="92" customFormat="1" ht="10.5" customHeight="1">
      <c r="A60" s="448" t="s">
        <v>59</v>
      </c>
      <c r="B60" s="448"/>
      <c r="C60" s="446"/>
      <c r="D60" s="446"/>
      <c r="E60" s="446"/>
      <c r="F60" s="446"/>
      <c r="G60" s="446"/>
      <c r="H60" s="447" t="s">
        <v>59</v>
      </c>
      <c r="I60" s="447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8">
        <v>20</v>
      </c>
      <c r="AH60" s="448"/>
      <c r="AI60" s="448"/>
      <c r="AJ60" s="448"/>
      <c r="AK60" s="449"/>
      <c r="AL60" s="449"/>
      <c r="AM60" s="449"/>
      <c r="AN60" s="447" t="s">
        <v>60</v>
      </c>
      <c r="AO60" s="447"/>
      <c r="AP60" s="447"/>
    </row>
    <row r="61" spans="1:167" s="92" customFormat="1" ht="3" customHeight="1"/>
  </sheetData>
  <mergeCells count="134">
    <mergeCell ref="N59:AB59"/>
    <mergeCell ref="AD59:AM59"/>
    <mergeCell ref="AO59:BF59"/>
    <mergeCell ref="BH59:BU59"/>
    <mergeCell ref="CL57:CX57"/>
    <mergeCell ref="CZ57:DH57"/>
    <mergeCell ref="DJ57:EA57"/>
    <mergeCell ref="AN60:AP60"/>
    <mergeCell ref="A60:B60"/>
    <mergeCell ref="C60:G60"/>
    <mergeCell ref="H60:I60"/>
    <mergeCell ref="J60:AF60"/>
    <mergeCell ref="AG60:AJ60"/>
    <mergeCell ref="AK60:AM60"/>
    <mergeCell ref="CF58:CG58"/>
    <mergeCell ref="CH58:DD58"/>
    <mergeCell ref="EC57:EL57"/>
    <mergeCell ref="N58:AB58"/>
    <mergeCell ref="AD58:AM58"/>
    <mergeCell ref="AO58:BF58"/>
    <mergeCell ref="BH58:BU58"/>
    <mergeCell ref="BY58:BZ58"/>
    <mergeCell ref="CA58:CE58"/>
    <mergeCell ref="BX53:EL53"/>
    <mergeCell ref="BX54:EL54"/>
    <mergeCell ref="N55:AF55"/>
    <mergeCell ref="AH55:BF55"/>
    <mergeCell ref="N56:AF56"/>
    <mergeCell ref="AH56:BF56"/>
    <mergeCell ref="CL56:CX56"/>
    <mergeCell ref="CZ56:DH56"/>
    <mergeCell ref="DJ56:EA56"/>
    <mergeCell ref="EC56:EL56"/>
    <mergeCell ref="DE58:DH58"/>
    <mergeCell ref="DI58:DK58"/>
    <mergeCell ref="DL58:DN58"/>
    <mergeCell ref="N52:AF52"/>
    <mergeCell ref="AH52:BF52"/>
    <mergeCell ref="CN47:DA47"/>
    <mergeCell ref="DB47:DO47"/>
    <mergeCell ref="DP47:EM47"/>
    <mergeCell ref="EN47:FK47"/>
    <mergeCell ref="BS48:CM48"/>
    <mergeCell ref="CN48:DA48"/>
    <mergeCell ref="DB48:DO48"/>
    <mergeCell ref="DP48:EM48"/>
    <mergeCell ref="EN48:FK48"/>
    <mergeCell ref="A47:AD47"/>
    <mergeCell ref="AE47:AN47"/>
    <mergeCell ref="AO47:AX47"/>
    <mergeCell ref="AY47:BH47"/>
    <mergeCell ref="BI47:BR47"/>
    <mergeCell ref="BS47:CM47"/>
    <mergeCell ref="EZ50:FK50"/>
    <mergeCell ref="N51:AF51"/>
    <mergeCell ref="AH51:BF51"/>
    <mergeCell ref="EZ51:FK51"/>
    <mergeCell ref="CN45:DA45"/>
    <mergeCell ref="DB45:DO45"/>
    <mergeCell ref="DP45:EM45"/>
    <mergeCell ref="EN45:FK45"/>
    <mergeCell ref="A46:AD46"/>
    <mergeCell ref="AE46:AN46"/>
    <mergeCell ref="AO46:AX46"/>
    <mergeCell ref="AY46:BH46"/>
    <mergeCell ref="BI46:BR46"/>
    <mergeCell ref="BS46:CM46"/>
    <mergeCell ref="A45:AD45"/>
    <mergeCell ref="AE45:AN45"/>
    <mergeCell ref="AO45:AX45"/>
    <mergeCell ref="AY45:BH45"/>
    <mergeCell ref="BI45:BR45"/>
    <mergeCell ref="BS45:CM45"/>
    <mergeCell ref="CN46:DA46"/>
    <mergeCell ref="DB46:DO46"/>
    <mergeCell ref="DP46:EM46"/>
    <mergeCell ref="EN46:FK46"/>
    <mergeCell ref="L36:AV36"/>
    <mergeCell ref="EZ36:FK36"/>
    <mergeCell ref="L37:AV37"/>
    <mergeCell ref="EN38:FK38"/>
    <mergeCell ref="A40:AD44"/>
    <mergeCell ref="AE40:AN44"/>
    <mergeCell ref="AO40:AX44"/>
    <mergeCell ref="AY40:BH44"/>
    <mergeCell ref="BI40:CM40"/>
    <mergeCell ref="CN40:DO43"/>
    <mergeCell ref="DP40:FK43"/>
    <mergeCell ref="BI41:CM41"/>
    <mergeCell ref="CB42:CD42"/>
    <mergeCell ref="BI44:BR44"/>
    <mergeCell ref="BS44:CM44"/>
    <mergeCell ref="CN44:DA44"/>
    <mergeCell ref="DB44:DO44"/>
    <mergeCell ref="DP44:EM44"/>
    <mergeCell ref="EN44:FK44"/>
    <mergeCell ref="AO31:EL32"/>
    <mergeCell ref="EZ31:FK31"/>
    <mergeCell ref="EZ32:FK32"/>
    <mergeCell ref="AO33:EL34"/>
    <mergeCell ref="EZ33:FK34"/>
    <mergeCell ref="EZ35:FK35"/>
    <mergeCell ref="EZ24:FK24"/>
    <mergeCell ref="AO25:EL26"/>
    <mergeCell ref="EZ25:FK26"/>
    <mergeCell ref="EZ27:FK29"/>
    <mergeCell ref="AY28:BZ29"/>
    <mergeCell ref="AO30:EL30"/>
    <mergeCell ref="EZ30:FK30"/>
    <mergeCell ref="B21:EX21"/>
    <mergeCell ref="EJ22:EM22"/>
    <mergeCell ref="EZ22:FK22"/>
    <mergeCell ref="EZ23:FK23"/>
    <mergeCell ref="AR24:AV24"/>
    <mergeCell ref="AW24:AX24"/>
    <mergeCell ref="AY24:BU24"/>
    <mergeCell ref="BV24:BY24"/>
    <mergeCell ref="BZ24:CB24"/>
    <mergeCell ref="CC24:CE24"/>
    <mergeCell ref="BP19:CK19"/>
    <mergeCell ref="DY19:FK19"/>
    <mergeCell ref="BQ20:BU20"/>
    <mergeCell ref="BV20:BW20"/>
    <mergeCell ref="BX20:CT20"/>
    <mergeCell ref="CU20:CX20"/>
    <mergeCell ref="CY20:DA20"/>
    <mergeCell ref="DB20:DD20"/>
    <mergeCell ref="BP13:FK13"/>
    <mergeCell ref="BP14:FK14"/>
    <mergeCell ref="BP15:FK15"/>
    <mergeCell ref="BP16:FK16"/>
    <mergeCell ref="BP17:FK17"/>
    <mergeCell ref="BP18:CK18"/>
    <mergeCell ref="DY18:FK18"/>
  </mergeCells>
  <pageMargins left="0.39370078740157483" right="0.31496062992125984" top="0.59055118110236227" bottom="0.35433070866141736" header="0.19685039370078741" footer="0.1968503937007874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1. сведен</vt:lpstr>
      <vt:lpstr>2.финан сост</vt:lpstr>
      <vt:lpstr>3. поступ выплата 2018  </vt:lpstr>
      <vt:lpstr>3. поступ выплата 2019</vt:lpstr>
      <vt:lpstr>3. поступ выплата 2020</vt:lpstr>
      <vt:lpstr>3.1</vt:lpstr>
      <vt:lpstr>4 5</vt:lpstr>
      <vt:lpstr>6 аналитик2017</vt:lpstr>
      <vt:lpstr>прил2 стр1(бюджет)</vt:lpstr>
      <vt:lpstr>прил 2 стр2(бюджет)</vt:lpstr>
      <vt:lpstr>прил2 стр1(внебюджет)</vt:lpstr>
      <vt:lpstr>прил 2 стр2(внебюджет)</vt:lpstr>
      <vt:lpstr>прил 3</vt:lpstr>
      <vt:lpstr>'2.финан сост'!Заголовки_для_печати</vt:lpstr>
      <vt:lpstr>'1. сведен'!Область_печати</vt:lpstr>
      <vt:lpstr>'2.финан сост'!Область_печати</vt:lpstr>
      <vt:lpstr>'3.1'!Область_печати</vt:lpstr>
      <vt:lpstr>'прил 2 стр2(бюджет)'!Область_печати</vt:lpstr>
      <vt:lpstr>'прил 2 стр2(внебюджет)'!Область_печати</vt:lpstr>
      <vt:lpstr>'прил 3'!Область_печати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klemeshova</dc:creator>
  <cp:lastModifiedBy>Uchenik</cp:lastModifiedBy>
  <cp:lastPrinted>2017-02-21T13:10:48Z</cp:lastPrinted>
  <dcterms:created xsi:type="dcterms:W3CDTF">2015-12-03T07:22:45Z</dcterms:created>
  <dcterms:modified xsi:type="dcterms:W3CDTF">2018-11-02T07:41:20Z</dcterms:modified>
</cp:coreProperties>
</file>